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N JULIO\PRECIOS EN CHACRA\"/>
    </mc:Choice>
  </mc:AlternateContent>
  <xr:revisionPtr revIDLastSave="0" documentId="13_ncr:1_{2F9B242B-FC35-4C7C-944C-54533AEC64C3}" xr6:coauthVersionLast="47" xr6:coauthVersionMax="47" xr10:uidLastSave="{00000000-0000-0000-0000-000000000000}"/>
  <bookViews>
    <workbookView xWindow="-120" yWindow="-120" windowWidth="29040" windowHeight="15840" tabRatio="854" activeTab="9" xr2:uid="{00000000-000D-0000-FFFF-FFFF00000000}"/>
  </bookViews>
  <sheets>
    <sheet name="BD ESPARRAGO" sheetId="29" r:id="rId1"/>
    <sheet name="2024" sheetId="37" r:id="rId2"/>
    <sheet name="ENE" sheetId="7" r:id="rId3"/>
    <sheet name="FEB" sheetId="8" r:id="rId4"/>
    <sheet name="MAR" sheetId="3" r:id="rId5"/>
    <sheet name="ABR" sheetId="4" r:id="rId6"/>
    <sheet name="MAY" sheetId="5" r:id="rId7"/>
    <sheet name="JUN" sheetId="6" r:id="rId8"/>
    <sheet name="JUL" sheetId="21" r:id="rId9"/>
    <sheet name="AGO" sheetId="12" r:id="rId10"/>
    <sheet name="SET" sheetId="13" r:id="rId11"/>
    <sheet name="OCT" sheetId="14" r:id="rId12"/>
    <sheet name="NOV" sheetId="15" r:id="rId13"/>
    <sheet name="DIC" sheetId="20" r:id="rId14"/>
    <sheet name="ANUAL" sheetId="17" r:id="rId15"/>
    <sheet name="variación" sheetId="24" r:id="rId16"/>
    <sheet name="SERIE" sheetId="26" r:id="rId17"/>
    <sheet name="TENDENCIA" sheetId="30" r:id="rId18"/>
  </sheets>
  <definedNames>
    <definedName name="_xlnm._FilterDatabase" localSheetId="0" hidden="1">'BD ESPARRAGO'!$A$1:$Q$50</definedName>
    <definedName name="_xlnm.Print_Area" localSheetId="2">ENE!$A$32:$R$65</definedName>
    <definedName name="_xlnm.Print_Area" localSheetId="3">FEB!$A$32:$Q$63</definedName>
    <definedName name="_xlnm.Print_Area" localSheetId="4">MAR!$A$31:$S$61</definedName>
    <definedName name="_xlnm.Print_Area" localSheetId="6">MAY!$A$1:$S$64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3" l="1"/>
  <c r="S40" i="3"/>
  <c r="R41" i="3"/>
  <c r="S41" i="3"/>
  <c r="R42" i="3"/>
  <c r="S42" i="3"/>
  <c r="S39" i="3"/>
  <c r="R39" i="3"/>
  <c r="Q40" i="3"/>
  <c r="Q41" i="3"/>
  <c r="Q42" i="3"/>
  <c r="Q39" i="3"/>
  <c r="P42" i="7" l="1"/>
  <c r="Q42" i="7"/>
  <c r="R42" i="7"/>
  <c r="P43" i="7"/>
  <c r="Q43" i="7"/>
  <c r="R43" i="7"/>
  <c r="P44" i="7"/>
  <c r="Q44" i="7"/>
  <c r="R44" i="7"/>
  <c r="R41" i="7"/>
  <c r="Q41" i="7"/>
  <c r="P41" i="7"/>
  <c r="P9" i="7"/>
  <c r="Q9" i="7"/>
  <c r="R9" i="7"/>
  <c r="P10" i="7"/>
  <c r="Q10" i="7"/>
  <c r="R10" i="7"/>
  <c r="P11" i="7"/>
  <c r="Q11" i="7"/>
  <c r="R11" i="7"/>
  <c r="R8" i="7"/>
  <c r="Q8" i="7"/>
  <c r="P8" i="7"/>
  <c r="Q40" i="20" l="1"/>
  <c r="P40" i="13"/>
  <c r="P39" i="13"/>
  <c r="P12" i="13"/>
  <c r="P11" i="13"/>
  <c r="R37" i="6"/>
  <c r="R38" i="6"/>
  <c r="R39" i="6"/>
  <c r="R36" i="6"/>
  <c r="O24" i="30" l="1"/>
  <c r="N24" i="30"/>
  <c r="O23" i="30"/>
  <c r="N23" i="30"/>
  <c r="O22" i="30"/>
  <c r="N22" i="30"/>
  <c r="O21" i="30"/>
  <c r="N21" i="30"/>
  <c r="O20" i="30"/>
  <c r="N20" i="30"/>
  <c r="O19" i="30"/>
  <c r="N19" i="30"/>
  <c r="O18" i="30"/>
  <c r="N18" i="30"/>
  <c r="O17" i="30"/>
  <c r="N17" i="30"/>
  <c r="O16" i="30"/>
  <c r="N16" i="30"/>
  <c r="O15" i="30"/>
  <c r="N15" i="30"/>
  <c r="U14" i="30"/>
  <c r="Q14" i="30"/>
  <c r="O14" i="30"/>
  <c r="N14" i="30"/>
  <c r="N13" i="30"/>
  <c r="N12" i="30"/>
  <c r="N11" i="30"/>
  <c r="U36" i="30"/>
  <c r="Q36" i="30"/>
  <c r="O46" i="30" l="1"/>
  <c r="O45" i="30"/>
  <c r="O44" i="30"/>
  <c r="N44" i="30"/>
  <c r="N45" i="30"/>
  <c r="N46" i="30"/>
  <c r="N43" i="30"/>
  <c r="G24" i="29" l="1"/>
  <c r="F24" i="29"/>
  <c r="E24" i="29" l="1"/>
  <c r="E25" i="29"/>
  <c r="O40" i="8"/>
  <c r="P40" i="8"/>
  <c r="E40" i="17" s="1"/>
  <c r="Q40" i="8"/>
  <c r="O41" i="8"/>
  <c r="P41" i="8"/>
  <c r="E41" i="17" s="1"/>
  <c r="Q41" i="8"/>
  <c r="O42" i="8"/>
  <c r="P42" i="8"/>
  <c r="E42" i="17" s="1"/>
  <c r="Q42" i="8"/>
  <c r="K40" i="17" l="1"/>
  <c r="P41" i="13"/>
  <c r="P42" i="13"/>
  <c r="K42" i="17" l="1"/>
  <c r="K41" i="17"/>
  <c r="J6" i="24"/>
  <c r="M50" i="29"/>
  <c r="P10" i="8"/>
  <c r="Q10" i="8"/>
  <c r="P11" i="8"/>
  <c r="Q11" i="8"/>
  <c r="P12" i="8"/>
  <c r="Q12" i="8"/>
  <c r="B34" i="14"/>
  <c r="K10" i="17" l="1"/>
  <c r="J3" i="24" s="1"/>
  <c r="K9" i="17"/>
  <c r="P13" i="13"/>
  <c r="Q10" i="15"/>
  <c r="Q9" i="15"/>
  <c r="M9" i="17" l="1"/>
  <c r="L25" i="30" s="1"/>
  <c r="M10" i="17"/>
  <c r="K11" i="17"/>
  <c r="L47" i="30"/>
  <c r="L3" i="24"/>
  <c r="P42" i="4"/>
  <c r="F40" i="17" l="1"/>
  <c r="H50" i="29" s="1"/>
  <c r="Q10" i="3"/>
  <c r="Q11" i="3"/>
  <c r="Q12" i="3"/>
  <c r="Q9" i="3"/>
  <c r="E6" i="24" l="1"/>
  <c r="E9" i="17"/>
  <c r="E12" i="17"/>
  <c r="E11" i="17"/>
  <c r="E10" i="17"/>
  <c r="D3" i="24" s="1"/>
  <c r="D6" i="24"/>
  <c r="G50" i="29"/>
  <c r="O10" i="8"/>
  <c r="O11" i="8"/>
  <c r="O12" i="8"/>
  <c r="D40" i="17"/>
  <c r="D41" i="17"/>
  <c r="D42" i="17"/>
  <c r="P10" i="4"/>
  <c r="P11" i="4"/>
  <c r="P12" i="4"/>
  <c r="P43" i="4"/>
  <c r="P44" i="4"/>
  <c r="Q10" i="5"/>
  <c r="Q11" i="5"/>
  <c r="Q12" i="5"/>
  <c r="Q40" i="5"/>
  <c r="Q41" i="5"/>
  <c r="Q42" i="5"/>
  <c r="R10" i="6"/>
  <c r="R11" i="6"/>
  <c r="R12" i="6"/>
  <c r="Q40" i="21"/>
  <c r="Q41" i="21"/>
  <c r="Q42" i="21"/>
  <c r="Q10" i="21"/>
  <c r="Q11" i="21"/>
  <c r="Q12" i="21"/>
  <c r="P42" i="12"/>
  <c r="P43" i="12"/>
  <c r="P44" i="12"/>
  <c r="P9" i="12"/>
  <c r="P10" i="12"/>
  <c r="P11" i="12"/>
  <c r="P8" i="12"/>
  <c r="P41" i="12"/>
  <c r="Q9" i="21"/>
  <c r="Q39" i="21"/>
  <c r="R9" i="6"/>
  <c r="Q39" i="5"/>
  <c r="Q9" i="5"/>
  <c r="P41" i="4"/>
  <c r="P9" i="4"/>
  <c r="O39" i="8"/>
  <c r="O9" i="8"/>
  <c r="C41" i="17"/>
  <c r="C42" i="17"/>
  <c r="C9" i="17"/>
  <c r="B2" i="24" s="1"/>
  <c r="C12" i="17"/>
  <c r="Q42" i="12"/>
  <c r="R42" i="12"/>
  <c r="Q43" i="12"/>
  <c r="R43" i="12"/>
  <c r="Q44" i="12"/>
  <c r="R44" i="12"/>
  <c r="R41" i="12"/>
  <c r="Q41" i="12"/>
  <c r="Q10" i="12"/>
  <c r="R10" i="12"/>
  <c r="Q9" i="12"/>
  <c r="R9" i="12"/>
  <c r="R39" i="21"/>
  <c r="S39" i="21"/>
  <c r="R40" i="21"/>
  <c r="S40" i="21"/>
  <c r="R41" i="21"/>
  <c r="S41" i="21"/>
  <c r="R42" i="21"/>
  <c r="S42" i="21"/>
  <c r="R9" i="21"/>
  <c r="S9" i="21"/>
  <c r="R10" i="21"/>
  <c r="S10" i="21"/>
  <c r="R11" i="21"/>
  <c r="S11" i="21"/>
  <c r="R12" i="21"/>
  <c r="S12" i="21"/>
  <c r="S11" i="6"/>
  <c r="T11" i="6"/>
  <c r="S12" i="6"/>
  <c r="T12" i="6"/>
  <c r="S38" i="6"/>
  <c r="T38" i="6"/>
  <c r="S39" i="6"/>
  <c r="T39" i="6"/>
  <c r="Q43" i="4"/>
  <c r="R43" i="4"/>
  <c r="Q44" i="4"/>
  <c r="R44" i="4"/>
  <c r="R11" i="3"/>
  <c r="S11" i="3"/>
  <c r="R12" i="3"/>
  <c r="S12" i="3"/>
  <c r="J12" i="17" l="1"/>
  <c r="J11" i="17"/>
  <c r="J10" i="17"/>
  <c r="I9" i="17"/>
  <c r="I12" i="17"/>
  <c r="I11" i="17"/>
  <c r="I10" i="17"/>
  <c r="H12" i="17"/>
  <c r="H11" i="17"/>
  <c r="H10" i="17"/>
  <c r="G3" i="24" s="1"/>
  <c r="H9" i="17"/>
  <c r="F10" i="17"/>
  <c r="F11" i="17"/>
  <c r="F9" i="17"/>
  <c r="F12" i="17"/>
  <c r="G9" i="17"/>
  <c r="G12" i="17"/>
  <c r="G11" i="17"/>
  <c r="G10" i="17"/>
  <c r="D39" i="17"/>
  <c r="F49" i="29" s="1"/>
  <c r="D9" i="17"/>
  <c r="D11" i="17"/>
  <c r="D12" i="17"/>
  <c r="D10" i="17"/>
  <c r="C3" i="24" s="1"/>
  <c r="J9" i="17"/>
  <c r="I2" i="24" s="1"/>
  <c r="C6" i="24"/>
  <c r="F50" i="29"/>
  <c r="I42" i="17"/>
  <c r="H42" i="17"/>
  <c r="I41" i="17"/>
  <c r="H41" i="17"/>
  <c r="C5" i="24" l="1"/>
  <c r="I3" i="24"/>
  <c r="H3" i="24"/>
  <c r="E3" i="24"/>
  <c r="F3" i="24"/>
  <c r="S42" i="20"/>
  <c r="R42" i="20"/>
  <c r="Q42" i="20"/>
  <c r="S41" i="20"/>
  <c r="R41" i="20"/>
  <c r="Q41" i="20"/>
  <c r="S40" i="20"/>
  <c r="R40" i="20"/>
  <c r="S39" i="20"/>
  <c r="R39" i="20"/>
  <c r="Q39" i="20"/>
  <c r="Q11" i="20"/>
  <c r="N11" i="17" s="1"/>
  <c r="R11" i="20"/>
  <c r="S11" i="20"/>
  <c r="Q12" i="20"/>
  <c r="N12" i="17" s="1"/>
  <c r="R12" i="20"/>
  <c r="S12" i="20"/>
  <c r="S44" i="15"/>
  <c r="R44" i="15"/>
  <c r="Q44" i="15"/>
  <c r="S43" i="15"/>
  <c r="R43" i="15"/>
  <c r="Q43" i="15"/>
  <c r="S42" i="15"/>
  <c r="R42" i="15"/>
  <c r="Q42" i="15"/>
  <c r="S41" i="15"/>
  <c r="R41" i="15"/>
  <c r="Q41" i="15"/>
  <c r="R10" i="15"/>
  <c r="S10" i="15"/>
  <c r="Q11" i="15"/>
  <c r="R11" i="15"/>
  <c r="S11" i="15"/>
  <c r="Q12" i="15"/>
  <c r="R12" i="15"/>
  <c r="S12" i="15"/>
  <c r="O36" i="30"/>
  <c r="O43" i="30"/>
  <c r="O42" i="30"/>
  <c r="N42" i="30"/>
  <c r="O41" i="30"/>
  <c r="N41" i="30"/>
  <c r="O40" i="30"/>
  <c r="N40" i="30"/>
  <c r="O39" i="30"/>
  <c r="N39" i="30"/>
  <c r="O38" i="30"/>
  <c r="N38" i="30"/>
  <c r="O37" i="30"/>
  <c r="N37" i="30"/>
  <c r="N36" i="30"/>
  <c r="R41" i="14"/>
  <c r="R42" i="14"/>
  <c r="D64" i="13"/>
  <c r="E64" i="13"/>
  <c r="F64" i="13"/>
  <c r="G64" i="13"/>
  <c r="H64" i="13"/>
  <c r="I64" i="13"/>
  <c r="J64" i="13"/>
  <c r="K64" i="13"/>
  <c r="L64" i="13"/>
  <c r="M64" i="13"/>
  <c r="N64" i="13"/>
  <c r="O64" i="13"/>
  <c r="C64" i="13"/>
  <c r="S40" i="14"/>
  <c r="R39" i="14"/>
  <c r="S41" i="14"/>
  <c r="Q41" i="14"/>
  <c r="M12" i="17" l="1"/>
  <c r="M11" i="17"/>
  <c r="L41" i="17"/>
  <c r="L5" i="24"/>
  <c r="O49" i="29"/>
  <c r="L6" i="24"/>
  <c r="O50" i="29"/>
  <c r="S42" i="14"/>
  <c r="Q42" i="14"/>
  <c r="Q39" i="14"/>
  <c r="S39" i="14"/>
  <c r="Q40" i="14"/>
  <c r="R40" i="14"/>
  <c r="Q9" i="14"/>
  <c r="Q10" i="14"/>
  <c r="R10" i="14"/>
  <c r="S10" i="14"/>
  <c r="Q11" i="14"/>
  <c r="R11" i="14"/>
  <c r="S11" i="14"/>
  <c r="Q12" i="14"/>
  <c r="R12" i="14"/>
  <c r="S12" i="14"/>
  <c r="Q41" i="13"/>
  <c r="R41" i="13"/>
  <c r="Q42" i="13"/>
  <c r="R42" i="13"/>
  <c r="G42" i="17"/>
  <c r="S41" i="5"/>
  <c r="R42" i="5"/>
  <c r="G41" i="17"/>
  <c r="R11" i="5"/>
  <c r="S11" i="5"/>
  <c r="R12" i="5"/>
  <c r="S12" i="5"/>
  <c r="Q13" i="13"/>
  <c r="R13" i="13"/>
  <c r="P14" i="13"/>
  <c r="Q14" i="13"/>
  <c r="R14" i="13"/>
  <c r="Q11" i="4"/>
  <c r="R11" i="4"/>
  <c r="Q12" i="4"/>
  <c r="R12" i="4"/>
  <c r="N10" i="30"/>
  <c r="S10" i="20"/>
  <c r="R10" i="20"/>
  <c r="Q10" i="20"/>
  <c r="N10" i="17" s="1"/>
  <c r="S9" i="20"/>
  <c r="R9" i="20"/>
  <c r="Q9" i="20"/>
  <c r="N9" i="17" s="1"/>
  <c r="M25" i="30" s="1"/>
  <c r="S9" i="15"/>
  <c r="R9" i="15"/>
  <c r="S9" i="14"/>
  <c r="R9" i="14"/>
  <c r="L2" i="24" s="1"/>
  <c r="R40" i="13"/>
  <c r="Q40" i="13"/>
  <c r="R39" i="13"/>
  <c r="Q39" i="13"/>
  <c r="Q12" i="13"/>
  <c r="R12" i="13"/>
  <c r="R11" i="13"/>
  <c r="Q11" i="13"/>
  <c r="L40" i="17" l="1"/>
  <c r="L39" i="17"/>
  <c r="L42" i="17"/>
  <c r="L11" i="17"/>
  <c r="O11" i="37"/>
  <c r="L10" i="17"/>
  <c r="O10" i="37"/>
  <c r="L9" i="17"/>
  <c r="O9" i="37"/>
  <c r="L12" i="17"/>
  <c r="K12" i="17"/>
  <c r="O12" i="37"/>
  <c r="M47" i="30"/>
  <c r="M3" i="24"/>
  <c r="K6" i="24"/>
  <c r="N50" i="29"/>
  <c r="K5" i="24"/>
  <c r="N49" i="29"/>
  <c r="O12" i="17"/>
  <c r="R41" i="5"/>
  <c r="S42" i="5"/>
  <c r="Q3" i="29"/>
  <c r="Q2" i="29"/>
  <c r="I40" i="17"/>
  <c r="I39" i="17"/>
  <c r="T37" i="6"/>
  <c r="S37" i="6"/>
  <c r="T36" i="6"/>
  <c r="S36" i="6"/>
  <c r="T9" i="6"/>
  <c r="S9" i="6"/>
  <c r="T10" i="6"/>
  <c r="S10" i="6"/>
  <c r="R10" i="4"/>
  <c r="Q10" i="4"/>
  <c r="R9" i="4"/>
  <c r="Q9" i="4"/>
  <c r="S9" i="3"/>
  <c r="R9" i="3"/>
  <c r="C10" i="17"/>
  <c r="B3" i="24" s="1"/>
  <c r="K3" i="24" l="1"/>
  <c r="H5" i="24"/>
  <c r="K49" i="29"/>
  <c r="H6" i="24"/>
  <c r="K50" i="29"/>
  <c r="H47" i="30"/>
  <c r="R10" i="3" l="1"/>
  <c r="S10" i="3"/>
  <c r="H2" i="24" l="1"/>
  <c r="H25" i="30" l="1"/>
  <c r="F41" i="17"/>
  <c r="Q39" i="8" l="1"/>
  <c r="P39" i="8"/>
  <c r="E39" i="17" s="1"/>
  <c r="P9" i="8"/>
  <c r="O8" i="8"/>
  <c r="Q9" i="8" l="1"/>
  <c r="M26" i="30" l="1"/>
  <c r="G2" i="24"/>
  <c r="C11" i="17"/>
  <c r="R42" i="4"/>
  <c r="Q42" i="4"/>
  <c r="R41" i="4"/>
  <c r="Q41" i="4"/>
  <c r="S40" i="5"/>
  <c r="R40" i="5"/>
  <c r="G40" i="17"/>
  <c r="S39" i="5"/>
  <c r="R39" i="5"/>
  <c r="S10" i="5"/>
  <c r="R10" i="5"/>
  <c r="S9" i="5"/>
  <c r="R9" i="5"/>
  <c r="M2" i="24"/>
  <c r="K2" i="24"/>
  <c r="R11" i="12"/>
  <c r="Q11" i="12"/>
  <c r="R8" i="12"/>
  <c r="Q8" i="12"/>
  <c r="M48" i="30"/>
  <c r="K39" i="17"/>
  <c r="H40" i="17"/>
  <c r="F39" i="17"/>
  <c r="G39" i="17"/>
  <c r="J2" i="24"/>
  <c r="F2" i="24"/>
  <c r="E2" i="24"/>
  <c r="H39" i="17"/>
  <c r="C2" i="24"/>
  <c r="H26" i="30"/>
  <c r="N32" i="30"/>
  <c r="N33" i="30"/>
  <c r="N34" i="30"/>
  <c r="N35" i="30"/>
  <c r="Q28" i="29"/>
  <c r="Q27" i="29"/>
  <c r="L26" i="30"/>
  <c r="D2" i="24"/>
  <c r="P49" i="29" l="1"/>
  <c r="M5" i="24"/>
  <c r="P50" i="29"/>
  <c r="M6" i="24"/>
  <c r="J5" i="24"/>
  <c r="M49" i="29"/>
  <c r="G5" i="24"/>
  <c r="J49" i="29"/>
  <c r="G6" i="24"/>
  <c r="J50" i="29"/>
  <c r="F6" i="24"/>
  <c r="I50" i="29"/>
  <c r="F5" i="24"/>
  <c r="I49" i="29"/>
  <c r="E5" i="24"/>
  <c r="H49" i="29"/>
  <c r="D5" i="24"/>
  <c r="G49" i="29"/>
  <c r="O11" i="17"/>
  <c r="CA5" i="30"/>
  <c r="C40" i="17"/>
  <c r="B6" i="24" s="1"/>
  <c r="C39" i="17"/>
  <c r="B5" i="24" s="1"/>
  <c r="O9" i="17"/>
  <c r="O10" i="17"/>
  <c r="K25" i="30"/>
  <c r="J39" i="17"/>
  <c r="J41" i="17"/>
  <c r="J40" i="17"/>
  <c r="J42" i="17"/>
  <c r="K47" i="30"/>
  <c r="K48" i="30" s="1"/>
  <c r="F42" i="17"/>
  <c r="C25" i="30"/>
  <c r="C26" i="30" s="1"/>
  <c r="CA4" i="30"/>
  <c r="G25" i="30"/>
  <c r="G26" i="30" s="1"/>
  <c r="BX5" i="30"/>
  <c r="D47" i="30"/>
  <c r="D48" i="30" s="1"/>
  <c r="G47" i="30"/>
  <c r="G48" i="30" s="1"/>
  <c r="D25" i="30"/>
  <c r="D26" i="30" s="1"/>
  <c r="BY4" i="30"/>
  <c r="F25" i="30"/>
  <c r="F26" i="30" s="1"/>
  <c r="F47" i="30"/>
  <c r="F48" i="30" s="1"/>
  <c r="E47" i="30"/>
  <c r="E25" i="30"/>
  <c r="B47" i="30"/>
  <c r="B25" i="30"/>
  <c r="J47" i="30"/>
  <c r="J48" i="30" s="1"/>
  <c r="J25" i="30"/>
  <c r="I47" i="30"/>
  <c r="CC4" i="30"/>
  <c r="I25" i="30"/>
  <c r="BY5" i="30"/>
  <c r="BZ4" i="30"/>
  <c r="CB5" i="30"/>
  <c r="CB4" i="30"/>
  <c r="BZ5" i="30"/>
  <c r="BW4" i="30"/>
  <c r="BW5" i="30"/>
  <c r="BX4" i="30"/>
  <c r="C47" i="30"/>
  <c r="L48" i="30"/>
  <c r="H48" i="30"/>
  <c r="CC5" i="30"/>
  <c r="BV4" i="30"/>
  <c r="BV5" i="30"/>
  <c r="I6" i="24" l="1"/>
  <c r="L50" i="29"/>
  <c r="I5" i="24"/>
  <c r="L49" i="29"/>
  <c r="B48" i="30"/>
  <c r="N48" i="30" s="1"/>
  <c r="P36" i="30"/>
  <c r="P38" i="30"/>
  <c r="X36" i="30" s="1"/>
  <c r="X49" i="30"/>
  <c r="Q48" i="30"/>
  <c r="P35" i="30"/>
  <c r="N47" i="30"/>
  <c r="O47" i="30"/>
  <c r="O25" i="30"/>
  <c r="N25" i="30"/>
  <c r="P16" i="30"/>
  <c r="X14" i="30" s="1"/>
  <c r="Z14" i="30" s="1"/>
  <c r="U27" i="30" s="1"/>
  <c r="P14" i="30"/>
  <c r="P13" i="30"/>
  <c r="Q26" i="30"/>
  <c r="X27" i="30"/>
  <c r="E49" i="29"/>
  <c r="E50" i="29"/>
  <c r="Q49" i="29"/>
  <c r="K26" i="30"/>
  <c r="E26" i="30"/>
  <c r="E48" i="30"/>
  <c r="G50" i="30" s="1"/>
  <c r="I26" i="30"/>
  <c r="J26" i="30"/>
  <c r="I48" i="30"/>
  <c r="C48" i="30"/>
  <c r="B26" i="30"/>
  <c r="N26" i="30" s="1"/>
  <c r="P12" i="30" l="1"/>
  <c r="P37" i="30"/>
  <c r="N49" i="30" s="1"/>
  <c r="P34" i="30"/>
  <c r="P15" i="30"/>
  <c r="N27" i="30" s="1"/>
  <c r="Z36" i="30"/>
  <c r="U49" i="30" s="1"/>
</calcChain>
</file>

<file path=xl/sharedStrings.xml><?xml version="1.0" encoding="utf-8"?>
<sst xmlns="http://schemas.openxmlformats.org/spreadsheetml/2006/main" count="1123" uniqueCount="150">
  <si>
    <t xml:space="preserve">               (S/./KG.)</t>
  </si>
  <si>
    <t>MIE</t>
  </si>
  <si>
    <t>VIE</t>
  </si>
  <si>
    <t>LUN</t>
  </si>
  <si>
    <t>PROM.</t>
  </si>
  <si>
    <t>MENS.</t>
  </si>
  <si>
    <t>ESPARRAGO</t>
  </si>
  <si>
    <t>BLANCO</t>
  </si>
  <si>
    <t>VERDE</t>
  </si>
  <si>
    <t xml:space="preserve">   PRECIOS PROMEDIO EN CHACRA DEL ESPARRAGO EN EL VALLE VIRU</t>
  </si>
  <si>
    <t>PRODUCTO</t>
  </si>
  <si>
    <t xml:space="preserve">   PRECIOS PROMEDIO EN PLANTA DEL ESPARRAGO EN EL VALLE VIRU</t>
  </si>
  <si>
    <t xml:space="preserve">    (S/./KG.)</t>
  </si>
  <si>
    <t>PRECIOS PROMEDIO EN CHACRA DEL ESPARRAGO EN EL VALLE VIRU</t>
  </si>
  <si>
    <t>JUL.</t>
  </si>
  <si>
    <t>AGO.</t>
  </si>
  <si>
    <t>SET.</t>
  </si>
  <si>
    <t>OCT.</t>
  </si>
  <si>
    <t>NOV.</t>
  </si>
  <si>
    <t>DIC.</t>
  </si>
  <si>
    <t>ANUAL</t>
  </si>
  <si>
    <t>PRECIOS PROMEDIO EN PLANTA DEL ESPARRAGO EN EL VALLE VIRU</t>
  </si>
  <si>
    <t>ENE.</t>
  </si>
  <si>
    <t>FEB.</t>
  </si>
  <si>
    <t>ABR.</t>
  </si>
  <si>
    <t>MAY.</t>
  </si>
  <si>
    <t>JUN</t>
  </si>
  <si>
    <t>MAR.</t>
  </si>
  <si>
    <t>(S/./KG.)</t>
  </si>
  <si>
    <t>PEBCH</t>
  </si>
  <si>
    <t>PEVCH</t>
  </si>
  <si>
    <t>PEBP</t>
  </si>
  <si>
    <t>PEVP</t>
  </si>
  <si>
    <t>PEBC</t>
  </si>
  <si>
    <t>precio esparrárrago blanco en chacra</t>
  </si>
  <si>
    <t>precio esparrárrago verde en chacra</t>
  </si>
  <si>
    <t>precio espárrago blanco en planta</t>
  </si>
  <si>
    <t>precio espárrago verde en planta</t>
  </si>
  <si>
    <t>(S/./Kg.)</t>
  </si>
  <si>
    <t>CHACRA</t>
  </si>
  <si>
    <t>PLANTA PROCESADORA</t>
  </si>
  <si>
    <t>ENERO</t>
  </si>
  <si>
    <t xml:space="preserve">FEBRERO </t>
  </si>
  <si>
    <t>max</t>
  </si>
  <si>
    <t>min</t>
  </si>
  <si>
    <t>TIPO</t>
  </si>
  <si>
    <t xml:space="preserve">MARZO </t>
  </si>
  <si>
    <t xml:space="preserve"> (S/./KG.)</t>
  </si>
  <si>
    <t>sin variación</t>
  </si>
  <si>
    <t>No incluye IGV</t>
  </si>
  <si>
    <t>esp_blanco</t>
  </si>
  <si>
    <t>Esp_verde</t>
  </si>
  <si>
    <t>ene</t>
  </si>
  <si>
    <t>feb</t>
  </si>
  <si>
    <t>mar</t>
  </si>
  <si>
    <t>abr</t>
  </si>
  <si>
    <t>may</t>
  </si>
  <si>
    <t>LA LIBERTAD: TENDENCIA DEL PRECIO EN CHACRA DE ESPÁRRAGO BLANCO (S/./kg)</t>
  </si>
  <si>
    <t>tasa de crecimiento mensual</t>
  </si>
  <si>
    <t>LA LIBERTAD: TENDENCIA DEL PRECIO EN CHACRA DE ESPÁRRAGO VERDE (S/./kg)</t>
  </si>
  <si>
    <t>PROMEDIO</t>
  </si>
  <si>
    <t>jun</t>
  </si>
  <si>
    <t>jul</t>
  </si>
  <si>
    <t>ago</t>
  </si>
  <si>
    <t>set</t>
  </si>
  <si>
    <t>CV</t>
  </si>
  <si>
    <t>oct</t>
  </si>
  <si>
    <t>Nov</t>
  </si>
  <si>
    <t>Dic</t>
  </si>
  <si>
    <t>VALLE VIRÚ: TENDENCIA MEDIA MENSUAL DEL PRECIO EN PLANTA DE ESPÁRRAGO 2009-2015 (S/. / Kg)</t>
  </si>
  <si>
    <t>VALLE VIRÚ: TENDENCIA MEDIA MENSUAL DEL PRECIO EN CHACRA DE ESPÁRRAGO 2009-2015 (S/. / Kg)</t>
  </si>
  <si>
    <t xml:space="preserve">   PRECIOS PROMEDIO EN PLANTA DEL ESPÁRRAGO EN EL VALLE VIRÚ</t>
  </si>
  <si>
    <t xml:space="preserve">   PRECIOS PROMEDIO EN CHACRA DEL ESPÁRRAGO EN EL VALLE VIRÚ</t>
  </si>
  <si>
    <t>VALLES</t>
  </si>
  <si>
    <t>MES DE NOVIEMBRE 2017</t>
  </si>
  <si>
    <t xml:space="preserve">MES DE ABRIL </t>
  </si>
  <si>
    <t>MES DE MAYO</t>
  </si>
  <si>
    <t>MES DEJUNIO</t>
  </si>
  <si>
    <t xml:space="preserve">MES DEJUNIO </t>
  </si>
  <si>
    <t>MES DE JULIO</t>
  </si>
  <si>
    <t xml:space="preserve">MES DE JULIO </t>
  </si>
  <si>
    <t>MES DE AGOSTO</t>
  </si>
  <si>
    <t>MES DE OCTUBRE</t>
  </si>
  <si>
    <t xml:space="preserve">MES DE NOVIEMBRE </t>
  </si>
  <si>
    <t>MES DE DICIEMBRE 2018</t>
  </si>
  <si>
    <t xml:space="preserve"> DICIEMBRE </t>
  </si>
  <si>
    <t>Promedio</t>
  </si>
  <si>
    <t>promedio</t>
  </si>
  <si>
    <t>31</t>
  </si>
  <si>
    <t>04-12-2020 SE CONSIDERA EL MISMO PRECIO DEVIDO QUE NO HAY REPORTE POR PARO AGRARIO NO HAY MOVIMIENTO DE EST PRODUCTO.</t>
  </si>
  <si>
    <t>mensual</t>
  </si>
  <si>
    <t>En Chacra</t>
  </si>
  <si>
    <t>Lugar de venta</t>
  </si>
  <si>
    <t>Año</t>
  </si>
  <si>
    <t>En Fabrica</t>
  </si>
  <si>
    <t>En Fábrica</t>
  </si>
  <si>
    <t>ENE</t>
  </si>
  <si>
    <t>FEB</t>
  </si>
  <si>
    <t>MAR</t>
  </si>
  <si>
    <t>ABR</t>
  </si>
  <si>
    <t>MAY</t>
  </si>
  <si>
    <t>JUL</t>
  </si>
  <si>
    <t>AGO</t>
  </si>
  <si>
    <t>SET</t>
  </si>
  <si>
    <t>OCT</t>
  </si>
  <si>
    <t>NOV</t>
  </si>
  <si>
    <t>DIC</t>
  </si>
  <si>
    <t>PROM</t>
  </si>
  <si>
    <t>TIPO ESPÁRRAGO</t>
  </si>
  <si>
    <t>MOCHE</t>
  </si>
  <si>
    <t>CHICAMA</t>
  </si>
  <si>
    <t>VIRÚ</t>
  </si>
  <si>
    <t>codigo descuento</t>
  </si>
  <si>
    <t>VIRÚ- EB</t>
  </si>
  <si>
    <t>VIRÚ- EV</t>
  </si>
  <si>
    <t>MOCHE -EV</t>
  </si>
  <si>
    <t>CHICAMA -EV</t>
  </si>
  <si>
    <t>MES</t>
  </si>
  <si>
    <t>VIRU</t>
  </si>
  <si>
    <t>3</t>
  </si>
  <si>
    <t>10</t>
  </si>
  <si>
    <t>17</t>
  </si>
  <si>
    <t>24</t>
  </si>
  <si>
    <t xml:space="preserve">                      </t>
  </si>
  <si>
    <t>s</t>
  </si>
  <si>
    <t xml:space="preserve">    </t>
  </si>
  <si>
    <t xml:space="preserve">                          </t>
  </si>
  <si>
    <t>8</t>
  </si>
  <si>
    <t>15</t>
  </si>
  <si>
    <t>22</t>
  </si>
  <si>
    <t>29</t>
  </si>
  <si>
    <t>ene 24/23</t>
  </si>
  <si>
    <t>feb 24/23</t>
  </si>
  <si>
    <t>mar 24/23</t>
  </si>
  <si>
    <t>abr 24/23</t>
  </si>
  <si>
    <t>may 24/23</t>
  </si>
  <si>
    <t>jun 24/23</t>
  </si>
  <si>
    <t>jul 24/23</t>
  </si>
  <si>
    <t>ago 24/23</t>
  </si>
  <si>
    <t>set 24/23</t>
  </si>
  <si>
    <t>oct 24/23</t>
  </si>
  <si>
    <t>nov 24/23</t>
  </si>
  <si>
    <t>dic 24/23</t>
  </si>
  <si>
    <r>
      <t xml:space="preserve">El precio del esparrago blanco y verde en los últimos tres años ha tenido una tendencia variable en su precio mensual durante el 2023. En el promedio mensual 2015-2023 la tasa de crecimiento viene siendo de  0.528% para el blanco y 0.638% para el verde, Lo cual estimamos continue en el presente mes pudiendo </t>
    </r>
    <r>
      <rPr>
        <b/>
        <sz val="10"/>
        <rFont val="Arial"/>
        <family val="2"/>
      </rPr>
      <t>el precio del blanco</t>
    </r>
    <r>
      <rPr>
        <sz val="10"/>
        <rFont val="Arial"/>
        <family val="2"/>
      </rPr>
      <t xml:space="preserve"> al mes de enero si continua esta tendencia, estar entre S/  3.66-3.679 En el </t>
    </r>
    <r>
      <rPr>
        <b/>
        <sz val="10"/>
        <rFont val="Arial"/>
        <family val="2"/>
      </rPr>
      <t>caso del verde</t>
    </r>
    <r>
      <rPr>
        <sz val="10"/>
        <rFont val="Arial"/>
        <family val="2"/>
      </rPr>
      <t xml:space="preserve"> puede ubicarse entre S/  6.9-6.944, pudiendo llegar a febrero entre S/ 6.94-7.306 el verde y S/ 3.679-3.889 el blanco</t>
    </r>
  </si>
  <si>
    <t>Esto es solo un análisis de la tendencia histórica, así que debe manejarla como referencia, dado mas aun que el coeficiente de variación es del 35% en el caso del blanco  y en el caso del verde es de 37%. Puede verse que los precios en el espárrago verde son mas variables que los correspondientes al espárrago blanco, en cuanto al promedio.</t>
  </si>
  <si>
    <t>6</t>
  </si>
  <si>
    <t>13</t>
  </si>
  <si>
    <t>20</t>
  </si>
  <si>
    <t>27</t>
  </si>
  <si>
    <t>MES DE SETIEMBRE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</si>
</sst>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0000"/>
  </numFmts>
  <fonts count="18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rgb="FF00008B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rgb="FF22222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6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2" fontId="0" fillId="0" borderId="1" xfId="0" applyNumberFormat="1" applyBorder="1"/>
    <xf numFmtId="0" fontId="0" fillId="0" borderId="5" xfId="0" applyBorder="1"/>
    <xf numFmtId="2" fontId="0" fillId="0" borderId="5" xfId="0" applyNumberFormat="1" applyBorder="1"/>
    <xf numFmtId="2" fontId="0" fillId="0" borderId="4" xfId="0" applyNumberFormat="1" applyBorder="1"/>
    <xf numFmtId="2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14" fontId="3" fillId="2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0" xfId="0" applyFont="1"/>
    <xf numFmtId="0" fontId="1" fillId="2" borderId="6" xfId="0" applyFont="1" applyFill="1" applyBorder="1"/>
    <xf numFmtId="0" fontId="0" fillId="3" borderId="7" xfId="0" applyFill="1" applyBorder="1"/>
    <xf numFmtId="2" fontId="1" fillId="0" borderId="2" xfId="0" applyNumberFormat="1" applyFont="1" applyBorder="1"/>
    <xf numFmtId="2" fontId="1" fillId="0" borderId="5" xfId="0" applyNumberFormat="1" applyFont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7" fillId="0" borderId="0" xfId="0" applyFont="1"/>
    <xf numFmtId="17" fontId="0" fillId="0" borderId="8" xfId="0" applyNumberFormat="1" applyBorder="1"/>
    <xf numFmtId="0" fontId="6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6" borderId="7" xfId="0" applyFill="1" applyBorder="1"/>
    <xf numFmtId="2" fontId="8" fillId="0" borderId="5" xfId="0" applyNumberFormat="1" applyFont="1" applyBorder="1"/>
    <xf numFmtId="14" fontId="0" fillId="0" borderId="0" xfId="0" applyNumberFormat="1"/>
    <xf numFmtId="14" fontId="11" fillId="0" borderId="0" xfId="0" applyNumberFormat="1" applyFont="1"/>
    <xf numFmtId="2" fontId="12" fillId="0" borderId="0" xfId="0" applyNumberFormat="1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8" xfId="0" applyNumberFormat="1" applyBorder="1"/>
    <xf numFmtId="0" fontId="12" fillId="0" borderId="0" xfId="0" applyFont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165" fontId="13" fillId="0" borderId="8" xfId="0" applyNumberFormat="1" applyFont="1" applyBorder="1"/>
    <xf numFmtId="165" fontId="0" fillId="0" borderId="8" xfId="0" applyNumberFormat="1" applyBorder="1"/>
    <xf numFmtId="2" fontId="0" fillId="7" borderId="8" xfId="0" applyNumberFormat="1" applyFill="1" applyBorder="1"/>
    <xf numFmtId="0" fontId="0" fillId="0" borderId="6" xfId="0" applyBorder="1"/>
    <xf numFmtId="9" fontId="0" fillId="0" borderId="7" xfId="1" applyFont="1" applyBorder="1"/>
    <xf numFmtId="166" fontId="0" fillId="0" borderId="8" xfId="0" applyNumberFormat="1" applyBorder="1"/>
    <xf numFmtId="0" fontId="0" fillId="6" borderId="0" xfId="0" applyFill="1"/>
    <xf numFmtId="165" fontId="0" fillId="6" borderId="0" xfId="0" applyNumberFormat="1" applyFill="1"/>
    <xf numFmtId="166" fontId="0" fillId="0" borderId="0" xfId="0" applyNumberFormat="1"/>
    <xf numFmtId="164" fontId="6" fillId="0" borderId="0" xfId="1" applyNumberFormat="1" applyFont="1"/>
    <xf numFmtId="164" fontId="6" fillId="0" borderId="0" xfId="0" applyNumberFormat="1" applyFont="1"/>
    <xf numFmtId="2" fontId="0" fillId="6" borderId="0" xfId="0" applyNumberFormat="1" applyFill="1"/>
    <xf numFmtId="2" fontId="0" fillId="0" borderId="15" xfId="0" applyNumberFormat="1" applyBorder="1"/>
    <xf numFmtId="164" fontId="13" fillId="0" borderId="0" xfId="1" applyNumberFormat="1" applyFont="1"/>
    <xf numFmtId="49" fontId="9" fillId="2" borderId="5" xfId="0" applyNumberFormat="1" applyFont="1" applyFill="1" applyBorder="1" applyAlignment="1">
      <alignment horizontal="center"/>
    </xf>
    <xf numFmtId="2" fontId="1" fillId="0" borderId="6" xfId="0" applyNumberFormat="1" applyFont="1" applyBorder="1"/>
    <xf numFmtId="2" fontId="0" fillId="0" borderId="3" xfId="0" applyNumberFormat="1" applyBorder="1"/>
    <xf numFmtId="2" fontId="1" fillId="0" borderId="3" xfId="0" applyNumberFormat="1" applyFont="1" applyBorder="1"/>
    <xf numFmtId="0" fontId="0" fillId="0" borderId="3" xfId="0" applyBorder="1"/>
    <xf numFmtId="2" fontId="8" fillId="0" borderId="3" xfId="0" applyNumberFormat="1" applyFont="1" applyBorder="1"/>
    <xf numFmtId="2" fontId="10" fillId="0" borderId="3" xfId="0" applyNumberFormat="1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5" fillId="7" borderId="0" xfId="0" applyFont="1" applyFill="1"/>
    <xf numFmtId="0" fontId="0" fillId="7" borderId="0" xfId="0" applyFill="1"/>
    <xf numFmtId="2" fontId="1" fillId="0" borderId="16" xfId="0" applyNumberFormat="1" applyFont="1" applyBorder="1"/>
    <xf numFmtId="2" fontId="1" fillId="0" borderId="17" xfId="0" applyNumberFormat="1" applyFont="1" applyBorder="1"/>
    <xf numFmtId="0" fontId="0" fillId="0" borderId="10" xfId="0" applyBorder="1"/>
    <xf numFmtId="2" fontId="0" fillId="0" borderId="11" xfId="0" applyNumberFormat="1" applyBorder="1"/>
    <xf numFmtId="0" fontId="0" fillId="0" borderId="21" xfId="0" applyBorder="1"/>
    <xf numFmtId="0" fontId="0" fillId="0" borderId="22" xfId="0" applyBorder="1"/>
    <xf numFmtId="0" fontId="0" fillId="0" borderId="12" xfId="0" applyBorder="1"/>
    <xf numFmtId="0" fontId="0" fillId="0" borderId="13" xfId="0" applyBorder="1"/>
    <xf numFmtId="2" fontId="1" fillId="0" borderId="8" xfId="0" applyNumberFormat="1" applyFont="1" applyBorder="1"/>
    <xf numFmtId="164" fontId="13" fillId="0" borderId="0" xfId="0" applyNumberFormat="1" applyFont="1"/>
    <xf numFmtId="2" fontId="0" fillId="0" borderId="23" xfId="0" applyNumberFormat="1" applyBorder="1"/>
    <xf numFmtId="0" fontId="1" fillId="2" borderId="14" xfId="0" applyFont="1" applyFill="1" applyBorder="1" applyAlignment="1">
      <alignment horizontal="center" vertical="center" wrapText="1"/>
    </xf>
    <xf numFmtId="0" fontId="0" fillId="0" borderId="24" xfId="0" applyBorder="1"/>
    <xf numFmtId="2" fontId="1" fillId="0" borderId="25" xfId="0" applyNumberFormat="1" applyFont="1" applyBorder="1"/>
    <xf numFmtId="2" fontId="0" fillId="0" borderId="26" xfId="0" applyNumberFormat="1" applyBorder="1"/>
    <xf numFmtId="0" fontId="0" fillId="0" borderId="23" xfId="0" applyBorder="1"/>
    <xf numFmtId="0" fontId="0" fillId="0" borderId="27" xfId="0" applyBorder="1"/>
    <xf numFmtId="0" fontId="0" fillId="0" borderId="28" xfId="0" applyBorder="1"/>
    <xf numFmtId="2" fontId="0" fillId="0" borderId="29" xfId="0" applyNumberFormat="1" applyBorder="1"/>
    <xf numFmtId="2" fontId="0" fillId="0" borderId="30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2" fontId="0" fillId="0" borderId="34" xfId="0" applyNumberFormat="1" applyBorder="1"/>
    <xf numFmtId="2" fontId="0" fillId="0" borderId="35" xfId="0" applyNumberFormat="1" applyBorder="1"/>
    <xf numFmtId="2" fontId="1" fillId="0" borderId="36" xfId="0" applyNumberFormat="1" applyFont="1" applyBorder="1"/>
    <xf numFmtId="2" fontId="1" fillId="0" borderId="20" xfId="0" applyNumberFormat="1" applyFont="1" applyBorder="1"/>
    <xf numFmtId="0" fontId="1" fillId="8" borderId="0" xfId="0" applyFont="1" applyFill="1"/>
    <xf numFmtId="0" fontId="1" fillId="8" borderId="0" xfId="0" applyFont="1" applyFill="1" applyAlignment="1">
      <alignment horizontal="center"/>
    </xf>
    <xf numFmtId="2" fontId="0" fillId="4" borderId="8" xfId="0" applyNumberFormat="1" applyFill="1" applyBorder="1"/>
    <xf numFmtId="0" fontId="0" fillId="0" borderId="37" xfId="0" applyBorder="1"/>
    <xf numFmtId="2" fontId="0" fillId="0" borderId="37" xfId="0" applyNumberFormat="1" applyBorder="1"/>
    <xf numFmtId="2" fontId="1" fillId="0" borderId="37" xfId="0" applyNumberFormat="1" applyFont="1" applyBorder="1"/>
    <xf numFmtId="2" fontId="1" fillId="0" borderId="38" xfId="0" applyNumberFormat="1" applyFont="1" applyBorder="1"/>
    <xf numFmtId="2" fontId="1" fillId="0" borderId="39" xfId="0" applyNumberFormat="1" applyFont="1" applyBorder="1"/>
    <xf numFmtId="0" fontId="0" fillId="0" borderId="40" xfId="0" applyBorder="1"/>
    <xf numFmtId="0" fontId="1" fillId="2" borderId="42" xfId="0" applyFont="1" applyFill="1" applyBorder="1"/>
    <xf numFmtId="0" fontId="1" fillId="2" borderId="2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2" fontId="0" fillId="0" borderId="38" xfId="0" applyNumberFormat="1" applyBorder="1"/>
    <xf numFmtId="2" fontId="0" fillId="0" borderId="39" xfId="0" applyNumberFormat="1" applyBorder="1"/>
    <xf numFmtId="2" fontId="0" fillId="0" borderId="40" xfId="0" applyNumberFormat="1" applyBorder="1"/>
    <xf numFmtId="2" fontId="0" fillId="0" borderId="27" xfId="0" applyNumberFormat="1" applyBorder="1"/>
    <xf numFmtId="2" fontId="0" fillId="0" borderId="31" xfId="0" applyNumberFormat="1" applyBorder="1"/>
    <xf numFmtId="2" fontId="0" fillId="0" borderId="32" xfId="0" applyNumberFormat="1" applyBorder="1"/>
    <xf numFmtId="2" fontId="0" fillId="0" borderId="41" xfId="0" applyNumberFormat="1" applyBorder="1"/>
    <xf numFmtId="2" fontId="1" fillId="0" borderId="27" xfId="0" applyNumberFormat="1" applyFont="1" applyBorder="1"/>
    <xf numFmtId="2" fontId="1" fillId="0" borderId="40" xfId="0" applyNumberFormat="1" applyFont="1" applyBorder="1"/>
    <xf numFmtId="2" fontId="1" fillId="0" borderId="41" xfId="0" applyNumberFormat="1" applyFont="1" applyBorder="1"/>
    <xf numFmtId="0" fontId="14" fillId="0" borderId="0" xfId="0" applyFont="1" applyAlignment="1">
      <alignment horizontal="left" vertical="center" wrapText="1"/>
    </xf>
    <xf numFmtId="164" fontId="0" fillId="0" borderId="0" xfId="0" applyNumberFormat="1"/>
    <xf numFmtId="0" fontId="0" fillId="2" borderId="45" xfId="0" applyFill="1" applyBorder="1"/>
    <xf numFmtId="0" fontId="1" fillId="2" borderId="46" xfId="0" applyFont="1" applyFill="1" applyBorder="1"/>
    <xf numFmtId="49" fontId="9" fillId="2" borderId="46" xfId="0" applyNumberFormat="1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0" fillId="6" borderId="47" xfId="0" applyFill="1" applyBorder="1"/>
    <xf numFmtId="0" fontId="0" fillId="0" borderId="46" xfId="0" applyBorder="1"/>
    <xf numFmtId="2" fontId="0" fillId="0" borderId="46" xfId="0" applyNumberFormat="1" applyBorder="1"/>
    <xf numFmtId="2" fontId="0" fillId="0" borderId="45" xfId="0" applyNumberFormat="1" applyBorder="1"/>
    <xf numFmtId="0" fontId="16" fillId="0" borderId="8" xfId="0" applyFont="1" applyBorder="1"/>
    <xf numFmtId="0" fontId="0" fillId="0" borderId="45" xfId="0" applyBorder="1"/>
    <xf numFmtId="2" fontId="0" fillId="0" borderId="48" xfId="0" applyNumberFormat="1" applyBorder="1"/>
    <xf numFmtId="0" fontId="1" fillId="2" borderId="2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6" borderId="8" xfId="0" applyFill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2" fontId="1" fillId="0" borderId="52" xfId="0" applyNumberFormat="1" applyFont="1" applyBorder="1"/>
    <xf numFmtId="2" fontId="16" fillId="0" borderId="8" xfId="0" applyNumberFormat="1" applyFont="1" applyBorder="1"/>
    <xf numFmtId="2" fontId="16" fillId="0" borderId="48" xfId="0" applyNumberFormat="1" applyFont="1" applyBorder="1"/>
    <xf numFmtId="0" fontId="1" fillId="8" borderId="8" xfId="0" applyFont="1" applyFill="1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1" fillId="2" borderId="4" xfId="0" applyFont="1" applyFill="1" applyBorder="1"/>
    <xf numFmtId="0" fontId="1" fillId="2" borderId="55" xfId="0" applyFont="1" applyFill="1" applyBorder="1" applyAlignment="1">
      <alignment horizontal="center"/>
    </xf>
    <xf numFmtId="0" fontId="1" fillId="2" borderId="8" xfId="0" applyFont="1" applyFill="1" applyBorder="1"/>
    <xf numFmtId="0" fontId="0" fillId="0" borderId="56" xfId="0" applyBorder="1"/>
    <xf numFmtId="0" fontId="0" fillId="0" borderId="42" xfId="0" applyBorder="1"/>
    <xf numFmtId="0" fontId="0" fillId="0" borderId="57" xfId="0" applyBorder="1"/>
    <xf numFmtId="0" fontId="0" fillId="0" borderId="58" xfId="0" applyBorder="1"/>
    <xf numFmtId="2" fontId="0" fillId="0" borderId="59" xfId="0" applyNumberFormat="1" applyBorder="1"/>
    <xf numFmtId="2" fontId="0" fillId="0" borderId="33" xfId="0" applyNumberFormat="1" applyBorder="1"/>
    <xf numFmtId="2" fontId="0" fillId="0" borderId="14" xfId="0" applyNumberFormat="1" applyBorder="1"/>
    <xf numFmtId="2" fontId="0" fillId="0" borderId="60" xfId="0" applyNumberFormat="1" applyBorder="1"/>
    <xf numFmtId="2" fontId="1" fillId="0" borderId="61" xfId="0" applyNumberFormat="1" applyFont="1" applyBorder="1"/>
    <xf numFmtId="2" fontId="1" fillId="0" borderId="62" xfId="0" applyNumberFormat="1" applyFont="1" applyBorder="1"/>
    <xf numFmtId="2" fontId="1" fillId="0" borderId="63" xfId="0" applyNumberFormat="1" applyFont="1" applyBorder="1"/>
    <xf numFmtId="2" fontId="0" fillId="0" borderId="64" xfId="0" applyNumberFormat="1" applyBorder="1"/>
    <xf numFmtId="2" fontId="0" fillId="0" borderId="65" xfId="0" applyNumberFormat="1" applyBorder="1"/>
    <xf numFmtId="2" fontId="0" fillId="0" borderId="66" xfId="0" applyNumberFormat="1" applyBorder="1"/>
    <xf numFmtId="165" fontId="0" fillId="0" borderId="8" xfId="0" applyNumberFormat="1" applyFont="1" applyBorder="1"/>
    <xf numFmtId="0" fontId="1" fillId="7" borderId="3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2" fontId="0" fillId="0" borderId="67" xfId="0" applyNumberFormat="1" applyBorder="1"/>
    <xf numFmtId="2" fontId="1" fillId="0" borderId="46" xfId="0" applyNumberFormat="1" applyFont="1" applyBorder="1"/>
    <xf numFmtId="0" fontId="0" fillId="0" borderId="7" xfId="0" applyBorder="1"/>
    <xf numFmtId="2" fontId="0" fillId="0" borderId="0" xfId="0" applyNumberFormat="1" applyFill="1" applyBorder="1"/>
    <xf numFmtId="2" fontId="0" fillId="0" borderId="8" xfId="0" applyNumberFormat="1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top" wrapText="1"/>
    </xf>
  </cellXfs>
  <cellStyles count="5">
    <cellStyle name="Normal" xfId="0" builtinId="0"/>
    <cellStyle name="Porcentaje" xfId="1" builtinId="5"/>
    <cellStyle name="Porcentaje 2" xfId="4" xr:uid="{00000000-0005-0000-0000-000002000000}"/>
    <cellStyle name="Porcentaje 3" xfId="3" xr:uid="{00000000-0005-0000-0000-000003000000}"/>
    <cellStyle name="Porcentaje 4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6351706036747"/>
          <c:y val="0.14838133832619518"/>
          <c:w val="0.83086321640135563"/>
          <c:h val="0.72439234997905244"/>
        </c:manualLayout>
      </c:layout>
      <c:lineChart>
        <c:grouping val="standard"/>
        <c:varyColors val="0"/>
        <c:ser>
          <c:idx val="0"/>
          <c:order val="0"/>
          <c:tx>
            <c:strRef>
              <c:f>ENE!$B$9</c:f>
              <c:strCache>
                <c:ptCount val="1"/>
                <c:pt idx="0">
                  <c:v>VERDE</c:v>
                </c:pt>
              </c:strCache>
            </c:strRef>
          </c:tx>
          <c:cat>
            <c:multiLvlStrRef>
              <c:f>ENE!$C$7:$O$8</c:f>
              <c:multiLvlStrCache>
                <c:ptCount val="13"/>
                <c:lvl>
                  <c:pt idx="0">
                    <c:v>3.80</c:v>
                  </c:pt>
                  <c:pt idx="1">
                    <c:v>3.80</c:v>
                  </c:pt>
                  <c:pt idx="2">
                    <c:v>3.80</c:v>
                  </c:pt>
                  <c:pt idx="3">
                    <c:v>3.50</c:v>
                  </c:pt>
                  <c:pt idx="4">
                    <c:v>3.50</c:v>
                  </c:pt>
                  <c:pt idx="5">
                    <c:v>3.50</c:v>
                  </c:pt>
                  <c:pt idx="6">
                    <c:v>3.50</c:v>
                  </c:pt>
                  <c:pt idx="7">
                    <c:v>3.50</c:v>
                  </c:pt>
                  <c:pt idx="8">
                    <c:v>3.50</c:v>
                  </c:pt>
                  <c:pt idx="9">
                    <c:v>3.50</c:v>
                  </c:pt>
                  <c:pt idx="10">
                    <c:v>3.50</c:v>
                  </c:pt>
                  <c:pt idx="11">
                    <c:v>3.50</c:v>
                  </c:pt>
                  <c:pt idx="12">
                    <c:v>3.50</c:v>
                  </c:pt>
                </c:lvl>
                <c:lvl>
                  <c:pt idx="0">
                    <c:v>3</c:v>
                  </c:pt>
                  <c:pt idx="1">
                    <c:v>6</c:v>
                  </c:pt>
                  <c:pt idx="2">
                    <c:v>8</c:v>
                  </c:pt>
                  <c:pt idx="3">
                    <c:v>10</c:v>
                  </c:pt>
                  <c:pt idx="4">
                    <c:v>13</c:v>
                  </c:pt>
                  <c:pt idx="5">
                    <c:v>15</c:v>
                  </c:pt>
                  <c:pt idx="6">
                    <c:v>17</c:v>
                  </c:pt>
                  <c:pt idx="7">
                    <c:v>20</c:v>
                  </c:pt>
                  <c:pt idx="8">
                    <c:v>22</c:v>
                  </c:pt>
                  <c:pt idx="9">
                    <c:v>24</c:v>
                  </c:pt>
                  <c:pt idx="10">
                    <c:v>27</c:v>
                  </c:pt>
                  <c:pt idx="11">
                    <c:v>29</c:v>
                  </c:pt>
                  <c:pt idx="12">
                    <c:v>31</c:v>
                  </c:pt>
                </c:lvl>
              </c:multiLvlStrCache>
            </c:multiLvlStrRef>
          </c:cat>
          <c:val>
            <c:numRef>
              <c:f>ENE!$C$9:$O$9</c:f>
              <c:numCache>
                <c:formatCode>0.00</c:formatCode>
                <c:ptCount val="13"/>
                <c:pt idx="0">
                  <c:v>2.5</c:v>
                </c:pt>
                <c:pt idx="1">
                  <c:v>3.5</c:v>
                </c:pt>
                <c:pt idx="2">
                  <c:v>3.5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7-4942-BC00-22A8EE833349}"/>
            </c:ext>
          </c:extLst>
        </c:ser>
        <c:ser>
          <c:idx val="1"/>
          <c:order val="1"/>
          <c:tx>
            <c:strRef>
              <c:f>ENE!$B$10</c:f>
              <c:strCache>
                <c:ptCount val="1"/>
                <c:pt idx="0">
                  <c:v>VERDE</c:v>
                </c:pt>
              </c:strCache>
            </c:strRef>
          </c:tx>
          <c:cat>
            <c:multiLvlStrRef>
              <c:f>ENE!$C$7:$O$8</c:f>
              <c:multiLvlStrCache>
                <c:ptCount val="13"/>
                <c:lvl>
                  <c:pt idx="0">
                    <c:v>3.80</c:v>
                  </c:pt>
                  <c:pt idx="1">
                    <c:v>3.80</c:v>
                  </c:pt>
                  <c:pt idx="2">
                    <c:v>3.80</c:v>
                  </c:pt>
                  <c:pt idx="3">
                    <c:v>3.50</c:v>
                  </c:pt>
                  <c:pt idx="4">
                    <c:v>3.50</c:v>
                  </c:pt>
                  <c:pt idx="5">
                    <c:v>3.50</c:v>
                  </c:pt>
                  <c:pt idx="6">
                    <c:v>3.50</c:v>
                  </c:pt>
                  <c:pt idx="7">
                    <c:v>3.50</c:v>
                  </c:pt>
                  <c:pt idx="8">
                    <c:v>3.50</c:v>
                  </c:pt>
                  <c:pt idx="9">
                    <c:v>3.50</c:v>
                  </c:pt>
                  <c:pt idx="10">
                    <c:v>3.50</c:v>
                  </c:pt>
                  <c:pt idx="11">
                    <c:v>3.50</c:v>
                  </c:pt>
                  <c:pt idx="12">
                    <c:v>3.50</c:v>
                  </c:pt>
                </c:lvl>
                <c:lvl>
                  <c:pt idx="0">
                    <c:v>3</c:v>
                  </c:pt>
                  <c:pt idx="1">
                    <c:v>6</c:v>
                  </c:pt>
                  <c:pt idx="2">
                    <c:v>8</c:v>
                  </c:pt>
                  <c:pt idx="3">
                    <c:v>10</c:v>
                  </c:pt>
                  <c:pt idx="4">
                    <c:v>13</c:v>
                  </c:pt>
                  <c:pt idx="5">
                    <c:v>15</c:v>
                  </c:pt>
                  <c:pt idx="6">
                    <c:v>17</c:v>
                  </c:pt>
                  <c:pt idx="7">
                    <c:v>20</c:v>
                  </c:pt>
                  <c:pt idx="8">
                    <c:v>22</c:v>
                  </c:pt>
                  <c:pt idx="9">
                    <c:v>24</c:v>
                  </c:pt>
                  <c:pt idx="10">
                    <c:v>27</c:v>
                  </c:pt>
                  <c:pt idx="11">
                    <c:v>29</c:v>
                  </c:pt>
                  <c:pt idx="12">
                    <c:v>31</c:v>
                  </c:pt>
                </c:lvl>
              </c:multiLvlStrCache>
            </c:multiLvlStrRef>
          </c:cat>
          <c:val>
            <c:numRef>
              <c:f>ENE!$C$10:$O$10</c:f>
              <c:numCache>
                <c:formatCode>0.00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7-4942-BC00-22A8EE83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5696"/>
        <c:axId val="152851584"/>
      </c:lineChart>
      <c:catAx>
        <c:axId val="15284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2851584"/>
        <c:crosses val="autoZero"/>
        <c:auto val="1"/>
        <c:lblAlgn val="ctr"/>
        <c:lblOffset val="100"/>
        <c:noMultiLvlLbl val="0"/>
      </c:catAx>
      <c:valAx>
        <c:axId val="1528515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284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079887827709747"/>
          <c:y val="7.4918566775244305E-2"/>
          <c:w val="0.35931598854325714"/>
          <c:h val="0.10423452768729641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Virú: Precio de Espárrago en chacra según tipo-Mayo 2025 (S/./Kg)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279166072385855E-2"/>
          <c:y val="0.29731813374074506"/>
          <c:w val="0.82913243558245275"/>
          <c:h val="0.5002352260502454"/>
        </c:manualLayout>
      </c:layout>
      <c:lineChart>
        <c:grouping val="standard"/>
        <c:varyColors val="0"/>
        <c:ser>
          <c:idx val="0"/>
          <c:order val="0"/>
          <c:tx>
            <c:strRef>
              <c:f>MAY!$B$9</c:f>
              <c:strCache>
                <c:ptCount val="1"/>
                <c:pt idx="0">
                  <c:v>BLANCO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MAY!$C$7:$P$7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MAY!$C$9:$P$9</c:f>
              <c:numCache>
                <c:formatCode>0.00</c:formatCode>
                <c:ptCount val="13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3.4</c:v>
                </c:pt>
                <c:pt idx="11">
                  <c:v>3.4</c:v>
                </c:pt>
                <c:pt idx="12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1-4C92-AB8B-F0944B78901F}"/>
            </c:ext>
          </c:extLst>
        </c:ser>
        <c:ser>
          <c:idx val="1"/>
          <c:order val="1"/>
          <c:tx>
            <c:strRef>
              <c:f>MAY!$B$10</c:f>
              <c:strCache>
                <c:ptCount val="1"/>
                <c:pt idx="0">
                  <c:v>VERDE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MAY!$C$7:$P$7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MAY!$C$10:$P$10</c:f>
              <c:numCache>
                <c:formatCode>0.00</c:formatCode>
                <c:ptCount val="13"/>
                <c:pt idx="0">
                  <c:v>3.5</c:v>
                </c:pt>
                <c:pt idx="1">
                  <c:v>4</c:v>
                </c:pt>
                <c:pt idx="2">
                  <c:v>3.8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3.5</c:v>
                </c:pt>
                <c:pt idx="8">
                  <c:v>3.5</c:v>
                </c:pt>
                <c:pt idx="9">
                  <c:v>4</c:v>
                </c:pt>
                <c:pt idx="10">
                  <c:v>4.5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1-4C92-AB8B-F0944B789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88160"/>
        <c:axId val="160994432"/>
      </c:lineChart>
      <c:catAx>
        <c:axId val="1609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0994432"/>
        <c:crosses val="autoZero"/>
        <c:auto val="1"/>
        <c:lblAlgn val="ctr"/>
        <c:lblOffset val="100"/>
        <c:noMultiLvlLbl val="0"/>
      </c:catAx>
      <c:valAx>
        <c:axId val="16099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0988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30582164490585"/>
          <c:y val="0.17040423458773338"/>
          <c:w val="0.33215138430276858"/>
          <c:h val="7.65905599592693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PRECIOS PROMEDIO EN CHACRA DEL ESPARRAGO EN EL VALLE VIRU junio 2025</a:t>
            </a:r>
          </a:p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(S/./kg)</a:t>
            </a:r>
          </a:p>
        </c:rich>
      </c:tx>
      <c:layout>
        <c:manualLayout>
          <c:xMode val="edge"/>
          <c:yMode val="edge"/>
          <c:x val="0.10760414207483324"/>
          <c:y val="9.2591886221834712E-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JUN!$B$9</c:f>
              <c:strCache>
                <c:ptCount val="1"/>
                <c:pt idx="0">
                  <c:v>BLANCO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JUN!$C$7:$Q$7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JUN!$C$9:$Q$9</c:f>
              <c:numCache>
                <c:formatCode>0.00</c:formatCode>
                <c:ptCount val="13"/>
                <c:pt idx="0">
                  <c:v>3.4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7-4351-AD4C-7C591167EBFA}"/>
            </c:ext>
          </c:extLst>
        </c:ser>
        <c:ser>
          <c:idx val="1"/>
          <c:order val="1"/>
          <c:tx>
            <c:strRef>
              <c:f>JUN!$B$10</c:f>
              <c:strCache>
                <c:ptCount val="1"/>
                <c:pt idx="0">
                  <c:v>VERDE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JUN!$C$7:$Q$7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JUN!$C$10:$Q$10</c:f>
              <c:numCache>
                <c:formatCode>0.00</c:formatCode>
                <c:ptCount val="13"/>
                <c:pt idx="0">
                  <c:v>4.5</c:v>
                </c:pt>
                <c:pt idx="1">
                  <c:v>4.5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5.5</c:v>
                </c:pt>
                <c:pt idx="6">
                  <c:v>5.5</c:v>
                </c:pt>
                <c:pt idx="7">
                  <c:v>5.2</c:v>
                </c:pt>
                <c:pt idx="8">
                  <c:v>5.2</c:v>
                </c:pt>
                <c:pt idx="9">
                  <c:v>5</c:v>
                </c:pt>
                <c:pt idx="10">
                  <c:v>4.5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7-4351-AD4C-7C591167E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90176"/>
        <c:axId val="161121024"/>
      </c:lineChart>
      <c:catAx>
        <c:axId val="1610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1121024"/>
        <c:crosses val="autoZero"/>
        <c:auto val="1"/>
        <c:lblAlgn val="ctr"/>
        <c:lblOffset val="100"/>
        <c:noMultiLvlLbl val="0"/>
      </c:catAx>
      <c:valAx>
        <c:axId val="16112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1090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93353608576702"/>
          <c:y val="0.11072700687500568"/>
          <c:w val="0.35097057312280411"/>
          <c:h val="8.30449826989619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 </a:t>
            </a:r>
            <a:r>
              <a:rPr lang="es-PE" sz="9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PRECIOS PROMEDIO EN PLANTA PROCESADORA DE ESPARRAGO - VALLE VIRU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 junio 2025 </a:t>
            </a:r>
            <a:r>
              <a:rPr lang="es-PE" sz="10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(S/./kg)</a:t>
            </a:r>
          </a:p>
        </c:rich>
      </c:tx>
      <c:layout>
        <c:manualLayout>
          <c:xMode val="edge"/>
          <c:yMode val="edge"/>
          <c:x val="0.14360408371006855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06036745406844E-2"/>
          <c:y val="0.19567147856517936"/>
          <c:w val="0.88396062992125746"/>
          <c:h val="0.70213692038495157"/>
        </c:manualLayout>
      </c:layout>
      <c:lineChart>
        <c:grouping val="standard"/>
        <c:varyColors val="0"/>
        <c:ser>
          <c:idx val="0"/>
          <c:order val="0"/>
          <c:tx>
            <c:strRef>
              <c:f>JUN!$B$36</c:f>
              <c:strCache>
                <c:ptCount val="1"/>
                <c:pt idx="0">
                  <c:v>BLANCO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JUN!$C$34:$Q$34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JUN!$C$36:$Q$36</c:f>
              <c:numCache>
                <c:formatCode>0.00</c:formatCode>
                <c:ptCount val="13"/>
                <c:pt idx="0">
                  <c:v>3.7</c:v>
                </c:pt>
                <c:pt idx="1">
                  <c:v>3.7</c:v>
                </c:pt>
                <c:pt idx="2">
                  <c:v>3.7</c:v>
                </c:pt>
                <c:pt idx="3">
                  <c:v>3.7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5-4211-86D0-2BA7B0B04334}"/>
            </c:ext>
          </c:extLst>
        </c:ser>
        <c:ser>
          <c:idx val="1"/>
          <c:order val="1"/>
          <c:tx>
            <c:strRef>
              <c:f>JUN!$B$37</c:f>
              <c:strCache>
                <c:ptCount val="1"/>
                <c:pt idx="0">
                  <c:v>VERDE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JUN!$C$34:$Q$34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JUN!$C$37:$Q$37</c:f>
              <c:numCache>
                <c:formatCode>0.00</c:formatCode>
                <c:ptCount val="13"/>
                <c:pt idx="0">
                  <c:v>4.8</c:v>
                </c:pt>
                <c:pt idx="1">
                  <c:v>4.8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  <c:pt idx="5">
                  <c:v>5.8</c:v>
                </c:pt>
                <c:pt idx="6">
                  <c:v>5.8</c:v>
                </c:pt>
                <c:pt idx="7">
                  <c:v>5.5</c:v>
                </c:pt>
                <c:pt idx="8">
                  <c:v>5.5</c:v>
                </c:pt>
                <c:pt idx="9">
                  <c:v>5.3</c:v>
                </c:pt>
                <c:pt idx="10">
                  <c:v>4.8</c:v>
                </c:pt>
                <c:pt idx="11">
                  <c:v>5.3</c:v>
                </c:pt>
                <c:pt idx="1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5-4211-86D0-2BA7B0B04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50848"/>
        <c:axId val="161153024"/>
      </c:lineChart>
      <c:catAx>
        <c:axId val="1611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1153024"/>
        <c:crosses val="autoZero"/>
        <c:auto val="1"/>
        <c:lblAlgn val="ctr"/>
        <c:lblOffset val="100"/>
        <c:noMultiLvlLbl val="0"/>
      </c:catAx>
      <c:valAx>
        <c:axId val="16115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1150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509545622386554"/>
          <c:y val="0.17708406240886557"/>
          <c:w val="0.34981028512120399"/>
          <c:h val="8.33336978710994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VIRÚ PRECIO DE ESPARRAGO EN CHACRA (S/. /Kg)-JUL 2025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rich>
      </c:tx>
      <c:layout>
        <c:manualLayout>
          <c:xMode val="edge"/>
          <c:yMode val="edge"/>
          <c:x val="0.19657225038650991"/>
          <c:y val="2.2304832713754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5714285714286"/>
          <c:y val="0.17100371747211895"/>
          <c:w val="0.69821428571428557"/>
          <c:h val="0.57620817843866168"/>
        </c:manualLayout>
      </c:layout>
      <c:lineChart>
        <c:grouping val="standard"/>
        <c:varyColors val="0"/>
        <c:ser>
          <c:idx val="0"/>
          <c:order val="0"/>
          <c:tx>
            <c:strRef>
              <c:f>JUL!$B$9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JUL!$C$7:$M$7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JUL!$C$9:$M$9</c:f>
              <c:numCache>
                <c:formatCode>0.00</c:formatCode>
                <c:ptCount val="11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1-4376-8213-5E15B1BDF372}"/>
            </c:ext>
          </c:extLst>
        </c:ser>
        <c:ser>
          <c:idx val="1"/>
          <c:order val="1"/>
          <c:tx>
            <c:strRef>
              <c:f>JUL!$B$10</c:f>
              <c:strCache>
                <c:ptCount val="1"/>
                <c:pt idx="0">
                  <c:v>VERDE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JUL!$C$7:$M$7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JUL!$C$10:$M$10</c:f>
              <c:numCache>
                <c:formatCode>0.00</c:formatCode>
                <c:ptCount val="11"/>
                <c:pt idx="0">
                  <c:v>5</c:v>
                </c:pt>
                <c:pt idx="1">
                  <c:v>5.5</c:v>
                </c:pt>
                <c:pt idx="2">
                  <c:v>5.5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1-4376-8213-5E15B1BDF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61056"/>
        <c:axId val="161267712"/>
      </c:lineChart>
      <c:catAx>
        <c:axId val="16126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(dias)</a:t>
                </a:r>
              </a:p>
            </c:rich>
          </c:tx>
          <c:layout>
            <c:manualLayout>
              <c:xMode val="edge"/>
              <c:yMode val="edge"/>
              <c:x val="0.41964290080178335"/>
              <c:y val="0.862453531598513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12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6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1261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589055477654336"/>
          <c:y val="4.0892193308550186E-2"/>
          <c:w val="0.31780836299572146"/>
          <c:h val="0.17100371747211895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VIRÚ: PRECIO DE ESPÁRRAGO EN PLANTA PROCESADORA (S/. / kg)- JUL 2025</a:t>
            </a:r>
          </a:p>
        </c:rich>
      </c:tx>
      <c:layout>
        <c:manualLayout>
          <c:xMode val="edge"/>
          <c:yMode val="edge"/>
          <c:x val="0.11224502582338497"/>
          <c:y val="3.8194737852890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12255472990569"/>
          <c:y val="0.1909728697810526"/>
          <c:w val="0.81428652571600246"/>
          <c:h val="0.51041839741481332"/>
        </c:manualLayout>
      </c:layout>
      <c:lineChart>
        <c:grouping val="standard"/>
        <c:varyColors val="0"/>
        <c:ser>
          <c:idx val="0"/>
          <c:order val="0"/>
          <c:tx>
            <c:strRef>
              <c:f>JUL!$B$39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JUL!$C$37:$M$37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JUL!$C$39:$M$39</c:f>
              <c:numCache>
                <c:formatCode>0.00</c:formatCode>
                <c:ptCount val="11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6-498B-87C9-949000411A2D}"/>
            </c:ext>
          </c:extLst>
        </c:ser>
        <c:ser>
          <c:idx val="1"/>
          <c:order val="1"/>
          <c:tx>
            <c:strRef>
              <c:f>JUL!$B$40</c:f>
              <c:strCache>
                <c:ptCount val="1"/>
                <c:pt idx="0">
                  <c:v>VERDE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JUL!$C$37:$M$37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JUL!$C$40:$M$40</c:f>
              <c:numCache>
                <c:formatCode>0.00</c:formatCode>
                <c:ptCount val="11"/>
                <c:pt idx="0">
                  <c:v>5.3</c:v>
                </c:pt>
                <c:pt idx="1">
                  <c:v>5.8</c:v>
                </c:pt>
                <c:pt idx="2">
                  <c:v>5.8</c:v>
                </c:pt>
                <c:pt idx="3">
                  <c:v>6.3</c:v>
                </c:pt>
                <c:pt idx="4">
                  <c:v>4.3</c:v>
                </c:pt>
                <c:pt idx="5">
                  <c:v>4.3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6-498B-87C9-949000411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29312"/>
        <c:axId val="161631616"/>
      </c:lineChart>
      <c:catAx>
        <c:axId val="16162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(dias)</a:t>
                </a:r>
              </a:p>
            </c:rich>
          </c:tx>
          <c:layout>
            <c:manualLayout>
              <c:xMode val="edge"/>
              <c:yMode val="edge"/>
              <c:x val="0.47346981627296586"/>
              <c:y val="0.822919696013608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163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31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1629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387096774193549"/>
          <c:y val="0.91986062717770034"/>
          <c:w val="0.48870967741935484"/>
          <c:h val="6.9686411149825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6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 </a:t>
            </a:r>
            <a:r>
              <a:rPr lang="es-PE" sz="11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PRECIOS PROMEDIO EN CHACRA DEL ESPARRAGO EN EL VALLE VIRU, mes de agosto 2025</a:t>
            </a:r>
          </a:p>
        </c:rich>
      </c:tx>
      <c:layout>
        <c:manualLayout>
          <c:xMode val="edge"/>
          <c:yMode val="edge"/>
          <c:x val="0.1280382298782624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AGO!$B$8</c:f>
              <c:strCache>
                <c:ptCount val="1"/>
                <c:pt idx="0">
                  <c:v>BLANCO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chemeClr val="accent1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AGO!$C$6:$O$6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AGO!$C$8:$O$8</c:f>
              <c:numCache>
                <c:formatCode>0.00</c:formatCode>
                <c:ptCount val="13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9-450A-8148-037F62C8FDC9}"/>
            </c:ext>
          </c:extLst>
        </c:ser>
        <c:ser>
          <c:idx val="1"/>
          <c:order val="1"/>
          <c:tx>
            <c:strRef>
              <c:f>AGO!$B$11</c:f>
              <c:strCache>
                <c:ptCount val="1"/>
                <c:pt idx="0">
                  <c:v>VERDE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AGO!$C$6:$O$6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AGO!$C$11:$O$11</c:f>
              <c:numCache>
                <c:formatCode>0.00</c:formatCode>
                <c:ptCount val="13"/>
                <c:pt idx="0">
                  <c:v>3.5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8.5</c:v>
                </c:pt>
                <c:pt idx="6">
                  <c:v>7.2</c:v>
                </c:pt>
                <c:pt idx="7">
                  <c:v>7.2</c:v>
                </c:pt>
                <c:pt idx="8">
                  <c:v>7.3</c:v>
                </c:pt>
                <c:pt idx="9">
                  <c:v>7.3</c:v>
                </c:pt>
                <c:pt idx="10">
                  <c:v>7.3</c:v>
                </c:pt>
                <c:pt idx="11">
                  <c:v>6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9-450A-8148-037F62C8F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161351936"/>
        <c:axId val="161370112"/>
      </c:barChart>
      <c:catAx>
        <c:axId val="16135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1370112"/>
        <c:crosses val="autoZero"/>
        <c:auto val="1"/>
        <c:lblAlgn val="ctr"/>
        <c:lblOffset val="100"/>
        <c:noMultiLvlLbl val="0"/>
      </c:catAx>
      <c:valAx>
        <c:axId val="1613701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61351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626266875238261"/>
          <c:y val="0.16621823338433409"/>
          <c:w val="0.26111011791305722"/>
          <c:h val="9.26306162949143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  PRECIOS PROMEDIO EN PLANTA DEL ESPARRAGO EN EL VALLE VIRU, mes de agosto 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01134136583451E-3"/>
          <c:y val="0.13992695593901827"/>
          <c:w val="0.80815626208392799"/>
          <c:h val="0.7099918672137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AGO!$B$42</c:f>
              <c:strCache>
                <c:ptCount val="1"/>
                <c:pt idx="0">
                  <c:v>VERDE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AGO!$C$39:$O$39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AGO!$C$41:$O$41</c:f>
              <c:numCache>
                <c:formatCode>0.00</c:formatCode>
                <c:ptCount val="13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1-498D-AF20-92CF0B1A141C}"/>
            </c:ext>
          </c:extLst>
        </c:ser>
        <c:ser>
          <c:idx val="1"/>
          <c:order val="1"/>
          <c:tx>
            <c:strRef>
              <c:f>AGO!$B$43</c:f>
              <c:strCache>
                <c:ptCount val="1"/>
                <c:pt idx="0">
                  <c:v>VERDE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AGO!$C$39:$O$39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AGO!$C$42:$O$42</c:f>
              <c:numCache>
                <c:formatCode>0.00</c:formatCode>
                <c:ptCount val="13"/>
                <c:pt idx="0">
                  <c:v>2.8</c:v>
                </c:pt>
                <c:pt idx="1">
                  <c:v>3.8</c:v>
                </c:pt>
                <c:pt idx="2">
                  <c:v>7.3</c:v>
                </c:pt>
                <c:pt idx="3">
                  <c:v>7.3</c:v>
                </c:pt>
                <c:pt idx="4">
                  <c:v>7.3</c:v>
                </c:pt>
                <c:pt idx="5">
                  <c:v>6.8</c:v>
                </c:pt>
                <c:pt idx="6">
                  <c:v>7.3</c:v>
                </c:pt>
                <c:pt idx="7">
                  <c:v>7.3</c:v>
                </c:pt>
                <c:pt idx="8">
                  <c:v>7.8</c:v>
                </c:pt>
                <c:pt idx="9">
                  <c:v>7.3</c:v>
                </c:pt>
                <c:pt idx="10">
                  <c:v>7.5</c:v>
                </c:pt>
                <c:pt idx="11">
                  <c:v>7.3</c:v>
                </c:pt>
                <c:pt idx="1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1-498D-AF20-92CF0B1A1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161417472"/>
        <c:axId val="161419264"/>
      </c:barChart>
      <c:catAx>
        <c:axId val="16141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1419264"/>
        <c:crosses val="autoZero"/>
        <c:auto val="1"/>
        <c:lblAlgn val="ctr"/>
        <c:lblOffset val="100"/>
        <c:noMultiLvlLbl val="0"/>
      </c:catAx>
      <c:valAx>
        <c:axId val="16141926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61417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501955671447197"/>
          <c:y val="0.17708406240886557"/>
          <c:w val="0.19015459797974504"/>
          <c:h val="7.63892534266550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PRECIOS DE ESPARRAGO EN CHACRA EN EL VALLE VIRU (S/. Kg)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SETIEMBRE 2025</a:t>
            </a:r>
            <a:endParaRPr lang="es-P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8821304980189579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77215435056713"/>
          <c:y val="0.23092589710871123"/>
          <c:w val="0.80475037716232212"/>
          <c:h val="0.632629107981220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SET!$A$11</c:f>
              <c:strCache>
                <c:ptCount val="1"/>
                <c:pt idx="0">
                  <c:v>VIRÚ- EB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invertIfNegative val="0"/>
          <c:cat>
            <c:numRef>
              <c:f>SET!$C$9:$O$9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SET!$C$11:$N$11</c:f>
              <c:numCache>
                <c:formatCode>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D04-431E-A7AA-361AA075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57248"/>
        <c:axId val="155158784"/>
      </c:barChart>
      <c:lineChart>
        <c:grouping val="standard"/>
        <c:varyColors val="0"/>
        <c:ser>
          <c:idx val="2"/>
          <c:order val="1"/>
          <c:tx>
            <c:strRef>
              <c:f>SET!$A$12</c:f>
              <c:strCache>
                <c:ptCount val="1"/>
                <c:pt idx="0">
                  <c:v>VIRÚ- EV</c:v>
                </c:pt>
              </c:strCache>
            </c:strRef>
          </c:tx>
          <c:cat>
            <c:numRef>
              <c:f>SET!$C$9:$O$9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SET!$C$12:$O$12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4-431E-A7AA-361AA0753BEB}"/>
            </c:ext>
          </c:extLst>
        </c:ser>
        <c:ser>
          <c:idx val="0"/>
          <c:order val="2"/>
          <c:tx>
            <c:strRef>
              <c:f>SET!$A$13</c:f>
              <c:strCache>
                <c:ptCount val="1"/>
                <c:pt idx="0">
                  <c:v>MOCHE -EV</c:v>
                </c:pt>
              </c:strCache>
            </c:strRef>
          </c:tx>
          <c:cat>
            <c:numRef>
              <c:f>SET!$C$9:$O$9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SET!$C$13:$O$13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B-4B8F-BF34-7F179067EA9B}"/>
            </c:ext>
          </c:extLst>
        </c:ser>
        <c:ser>
          <c:idx val="3"/>
          <c:order val="3"/>
          <c:tx>
            <c:strRef>
              <c:f>SET!$A$14</c:f>
              <c:strCache>
                <c:ptCount val="1"/>
                <c:pt idx="0">
                  <c:v>CHICAMA -EV</c:v>
                </c:pt>
              </c:strCache>
            </c:strRef>
          </c:tx>
          <c:cat>
            <c:numRef>
              <c:f>SET!$C$9:$O$9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SET!$C$14:$O$14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4B-4B8F-BF34-7F179067E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57248"/>
        <c:axId val="155158784"/>
      </c:lineChart>
      <c:catAx>
        <c:axId val="15515724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51587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515878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0418108564454923E-2"/>
              <c:y val="0.492957746478873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5157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54043538675312"/>
          <c:y val="0.13298442412765149"/>
          <c:w val="0.81788250115794348"/>
          <c:h val="8.450694526245208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.492125984500001" footer="0.492125984500001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
SETIEMBRE 2025</a:t>
            </a:r>
          </a:p>
        </c:rich>
      </c:tx>
      <c:layout>
        <c:manualLayout>
          <c:xMode val="edge"/>
          <c:yMode val="edge"/>
          <c:x val="0.18074651382862855"/>
          <c:y val="3.8596454512953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50836348159182"/>
          <c:y val="0.36016174614742008"/>
          <c:w val="0.75414364640884324"/>
          <c:h val="0.538206853143903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SET!$A$39</c:f>
              <c:strCache>
                <c:ptCount val="1"/>
                <c:pt idx="0">
                  <c:v>VIRÚ- EB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invertIfNegative val="0"/>
          <c:cat>
            <c:numRef>
              <c:f>SET!$C$37:$O$37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SET!$C$39:$O$39</c:f>
              <c:numCache>
                <c:formatCode>0.00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36CF-4802-A546-96219E9B0F5E}"/>
            </c:ext>
          </c:extLst>
        </c:ser>
        <c:ser>
          <c:idx val="2"/>
          <c:order val="1"/>
          <c:tx>
            <c:strRef>
              <c:f>SET!$A$40</c:f>
              <c:strCache>
                <c:ptCount val="1"/>
                <c:pt idx="0">
                  <c:v>VIRÚ- EV</c:v>
                </c:pt>
              </c:strCache>
            </c:strRef>
          </c:tx>
          <c:invertIfNegative val="0"/>
          <c:cat>
            <c:numRef>
              <c:f>SET!$C$37:$O$37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SET!$C$40:$O$40</c:f>
              <c:numCache>
                <c:formatCode>0.00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36CF-4802-A546-96219E9B0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59200"/>
        <c:axId val="161678080"/>
      </c:barChart>
      <c:lineChart>
        <c:grouping val="standard"/>
        <c:varyColors val="0"/>
        <c:ser>
          <c:idx val="0"/>
          <c:order val="2"/>
          <c:tx>
            <c:strRef>
              <c:f>SET!$A$41</c:f>
              <c:strCache>
                <c:ptCount val="1"/>
                <c:pt idx="0">
                  <c:v>MOCHE -EV</c:v>
                </c:pt>
              </c:strCache>
            </c:strRef>
          </c:tx>
          <c:marker>
            <c:symbol val="none"/>
          </c:marker>
          <c:cat>
            <c:numRef>
              <c:f>SET!$C$37:$O$37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SET!$C$41:$O$41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2-4A58-B832-23A00B1933ED}"/>
            </c:ext>
          </c:extLst>
        </c:ser>
        <c:ser>
          <c:idx val="3"/>
          <c:order val="3"/>
          <c:tx>
            <c:strRef>
              <c:f>SET!$A$42</c:f>
              <c:strCache>
                <c:ptCount val="1"/>
                <c:pt idx="0">
                  <c:v>CHICAMA -EV</c:v>
                </c:pt>
              </c:strCache>
            </c:strRef>
          </c:tx>
          <c:marker>
            <c:symbol val="none"/>
          </c:marker>
          <c:cat>
            <c:numRef>
              <c:f>SET!$C$37:$O$37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SET!$C$42:$O$42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2-4A58-B832-23A00B19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59200"/>
        <c:axId val="161678080"/>
      </c:lineChart>
      <c:catAx>
        <c:axId val="1614592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1678080"/>
        <c:crossesAt val="0"/>
        <c:auto val="1"/>
        <c:lblAlgn val="ctr"/>
        <c:lblOffset val="100"/>
        <c:noMultiLvlLbl val="0"/>
      </c:catAx>
      <c:valAx>
        <c:axId val="16167808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143446354919921E-2"/>
              <c:y val="0.466668061841107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145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42353692274955"/>
          <c:y val="0.17040400988251184"/>
          <c:w val="0.76824958501808893"/>
          <c:h val="0.116277705693108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.492125984500001" footer="0.4921259845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51942807848315E-2"/>
          <c:y val="0.24004650009300021"/>
          <c:w val="0.90729585375254662"/>
          <c:h val="0.69986824973649953"/>
        </c:manualLayout>
      </c:layout>
      <c:lineChart>
        <c:grouping val="standard"/>
        <c:varyColors val="0"/>
        <c:ser>
          <c:idx val="0"/>
          <c:order val="0"/>
          <c:tx>
            <c:strRef>
              <c:f>OCT!$A$39</c:f>
              <c:strCache>
                <c:ptCount val="1"/>
                <c:pt idx="0">
                  <c:v>VIRÚ- EB</c:v>
                </c:pt>
              </c:strCache>
            </c:strRef>
          </c:tx>
          <c:val>
            <c:numRef>
              <c:f>OCT!$C$39:$O$39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7-4F17-8646-80C098417FD5}"/>
            </c:ext>
          </c:extLst>
        </c:ser>
        <c:ser>
          <c:idx val="1"/>
          <c:order val="1"/>
          <c:tx>
            <c:strRef>
              <c:f>OCT!$A$40</c:f>
              <c:strCache>
                <c:ptCount val="1"/>
                <c:pt idx="0">
                  <c:v>VIRÚ- EV</c:v>
                </c:pt>
              </c:strCache>
            </c:strRef>
          </c:tx>
          <c:val>
            <c:numRef>
              <c:f>OCT!$C$40:$O$40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7-4F17-8646-80C098417FD5}"/>
            </c:ext>
          </c:extLst>
        </c:ser>
        <c:ser>
          <c:idx val="2"/>
          <c:order val="2"/>
          <c:tx>
            <c:strRef>
              <c:f>OCT!$A$41</c:f>
              <c:strCache>
                <c:ptCount val="1"/>
                <c:pt idx="0">
                  <c:v>MOCHE -EV</c:v>
                </c:pt>
              </c:strCache>
            </c:strRef>
          </c:tx>
          <c:val>
            <c:numRef>
              <c:f>OCT!$C$41:$O$41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37-4F17-8646-80C098417FD5}"/>
            </c:ext>
          </c:extLst>
        </c:ser>
        <c:ser>
          <c:idx val="3"/>
          <c:order val="3"/>
          <c:tx>
            <c:strRef>
              <c:f>OCT!$A$42</c:f>
              <c:strCache>
                <c:ptCount val="1"/>
                <c:pt idx="0">
                  <c:v>CHICAMA -EV</c:v>
                </c:pt>
              </c:strCache>
            </c:strRef>
          </c:tx>
          <c:val>
            <c:numRef>
              <c:f>OCT!$C$42:$O$42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37-4F17-8646-80C098417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09888"/>
        <c:axId val="164711424"/>
      </c:lineChart>
      <c:catAx>
        <c:axId val="16470988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47114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471142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1.7259255180515024E-2"/>
              <c:y val="0.4538095976191952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4709888"/>
        <c:crosses val="autoZero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35382870944076"/>
          <c:y val="0.12199850018747657"/>
          <c:w val="0.7509499720916516"/>
          <c:h val="9.29088863892013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0796150481188"/>
          <c:y val="0.15961201864692334"/>
          <c:w val="0.86385870516185481"/>
          <c:h val="0.73068139616876426"/>
        </c:manualLayout>
      </c:layout>
      <c:lineChart>
        <c:grouping val="standard"/>
        <c:varyColors val="0"/>
        <c:ser>
          <c:idx val="0"/>
          <c:order val="0"/>
          <c:tx>
            <c:strRef>
              <c:f>ENE!$B$41</c:f>
              <c:strCache>
                <c:ptCount val="1"/>
                <c:pt idx="0">
                  <c:v>BLANCO</c:v>
                </c:pt>
              </c:strCache>
            </c:strRef>
          </c:tx>
          <c:cat>
            <c:strRef>
              <c:f>ENE!$C$39:$O$40</c:f>
              <c:strCache>
                <c:ptCount val="13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27</c:v>
                </c:pt>
                <c:pt idx="11">
                  <c:v>29</c:v>
                </c:pt>
                <c:pt idx="12">
                  <c:v>31</c:v>
                </c:pt>
              </c:strCache>
            </c:strRef>
          </c:cat>
          <c:val>
            <c:numRef>
              <c:f>ENE!$C$41:$O$41</c:f>
              <c:numCache>
                <c:formatCode>0.00</c:formatCode>
                <c:ptCount val="13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2E-40DA-9178-A27C5E982EF1}"/>
            </c:ext>
          </c:extLst>
        </c:ser>
        <c:ser>
          <c:idx val="1"/>
          <c:order val="1"/>
          <c:tx>
            <c:strRef>
              <c:f>ENE!$B$42</c:f>
              <c:strCache>
                <c:ptCount val="1"/>
                <c:pt idx="0">
                  <c:v>VERDE</c:v>
                </c:pt>
              </c:strCache>
            </c:strRef>
          </c:tx>
          <c:cat>
            <c:strRef>
              <c:f>ENE!$C$39:$O$40</c:f>
              <c:strCache>
                <c:ptCount val="13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27</c:v>
                </c:pt>
                <c:pt idx="11">
                  <c:v>29</c:v>
                </c:pt>
                <c:pt idx="12">
                  <c:v>31</c:v>
                </c:pt>
              </c:strCache>
            </c:strRef>
          </c:cat>
          <c:val>
            <c:numRef>
              <c:f>ENE!$C$42:$O$42</c:f>
              <c:numCache>
                <c:formatCode>0.00</c:formatCode>
                <c:ptCount val="13"/>
                <c:pt idx="0">
                  <c:v>2.8</c:v>
                </c:pt>
                <c:pt idx="1">
                  <c:v>3.8</c:v>
                </c:pt>
                <c:pt idx="2">
                  <c:v>3.8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2E-40DA-9178-A27C5E982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73600"/>
        <c:axId val="152887680"/>
      </c:lineChart>
      <c:catAx>
        <c:axId val="15287360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2887680"/>
        <c:crosses val="autoZero"/>
        <c:auto val="1"/>
        <c:lblAlgn val="ctr"/>
        <c:lblOffset val="100"/>
        <c:noMultiLvlLbl val="0"/>
      </c:catAx>
      <c:valAx>
        <c:axId val="15288768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2873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741215104893116"/>
          <c:y val="0.94015674354675138"/>
          <c:w val="0.26837060702875404"/>
          <c:h val="5.8823823492651695E-2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b="1"/>
              <a:t>PRECIOS DE ESPARRAGO EN PLANTA EN LOS VALLES</a:t>
            </a:r>
            <a:r>
              <a:rPr lang="es-PE" b="1" baseline="0"/>
              <a:t> </a:t>
            </a:r>
            <a:r>
              <a:rPr lang="es-PE" b="1"/>
              <a:t>VIRU, MOCHE, CHICAMA (S/. Kg) OCTUBRE 2025</a:t>
            </a:r>
          </a:p>
        </c:rich>
      </c:tx>
      <c:layout>
        <c:manualLayout>
          <c:xMode val="edge"/>
          <c:yMode val="edge"/>
          <c:x val="0.15319135740943773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58855207865857"/>
          <c:y val="0.26782389984327049"/>
          <c:w val="0.77021276595744426"/>
          <c:h val="0.67370892018779505"/>
        </c:manualLayout>
      </c:layout>
      <c:lineChart>
        <c:grouping val="standard"/>
        <c:varyColors val="0"/>
        <c:ser>
          <c:idx val="0"/>
          <c:order val="0"/>
          <c:tx>
            <c:strRef>
              <c:f>OCT!$A$9</c:f>
              <c:strCache>
                <c:ptCount val="1"/>
                <c:pt idx="0">
                  <c:v>VIRÚ- EB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2F0-4653-AF7B-D3C01A046B41}"/>
              </c:ext>
            </c:extLst>
          </c:dPt>
          <c:cat>
            <c:numRef>
              <c:f>OCT!$C$7:$P$7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OCT!$C$9:$P$9</c:f>
              <c:numCache>
                <c:formatCode>0.00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F0-4653-AF7B-D3C01A046B41}"/>
            </c:ext>
          </c:extLst>
        </c:ser>
        <c:ser>
          <c:idx val="1"/>
          <c:order val="1"/>
          <c:tx>
            <c:strRef>
              <c:f>OCT!$A$10</c:f>
              <c:strCache>
                <c:ptCount val="1"/>
                <c:pt idx="0">
                  <c:v>VIRÚ- EV</c:v>
                </c:pt>
              </c:strCache>
            </c:strRef>
          </c:tx>
          <c:cat>
            <c:numRef>
              <c:f>OCT!$C$7:$P$7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OCT!$C$10:$P$10</c:f>
              <c:numCache>
                <c:formatCode>0.00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F0-4653-AF7B-D3C01A046B41}"/>
            </c:ext>
          </c:extLst>
        </c:ser>
        <c:ser>
          <c:idx val="2"/>
          <c:order val="2"/>
          <c:tx>
            <c:strRef>
              <c:f>OCT!$A$11</c:f>
              <c:strCache>
                <c:ptCount val="1"/>
                <c:pt idx="0">
                  <c:v>MOCHE -EV</c:v>
                </c:pt>
              </c:strCache>
            </c:strRef>
          </c:tx>
          <c:val>
            <c:numRef>
              <c:f>OCT!$C$11:$O$11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31-4EED-9CBE-53AE06A11246}"/>
            </c:ext>
          </c:extLst>
        </c:ser>
        <c:ser>
          <c:idx val="3"/>
          <c:order val="3"/>
          <c:tx>
            <c:strRef>
              <c:f>OCT!$A$12</c:f>
              <c:strCache>
                <c:ptCount val="1"/>
                <c:pt idx="0">
                  <c:v>CHICAMA -EV</c:v>
                </c:pt>
              </c:strCache>
            </c:strRef>
          </c:tx>
          <c:val>
            <c:numRef>
              <c:f>OCT!$C$12:$O$12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31-4EED-9CBE-53AE06A11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55744"/>
        <c:axId val="179857280"/>
      </c:lineChart>
      <c:catAx>
        <c:axId val="17985574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798572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7985728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622309342137E-2"/>
              <c:y val="0.457746478873239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79855744"/>
        <c:crosses val="autoZero"/>
        <c:crossBetween val="midCat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915362675756"/>
          <c:y val="0.10980901523185645"/>
          <c:w val="0.70999573475359856"/>
          <c:h val="0.1161112310305669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.49212598450000089" footer="0.49212598450000089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 NOVIEMBRE 2025</a:t>
            </a:r>
          </a:p>
        </c:rich>
      </c:tx>
      <c:layout>
        <c:manualLayout>
          <c:xMode val="edge"/>
          <c:yMode val="edge"/>
          <c:x val="0.15319166585658275"/>
          <c:y val="3.87324180631267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7965426735451"/>
          <c:y val="0.13587408191623104"/>
          <c:w val="0.83481491537695718"/>
          <c:h val="0.79135611725004951"/>
        </c:manualLayout>
      </c:layout>
      <c:lineChart>
        <c:grouping val="standard"/>
        <c:varyColors val="0"/>
        <c:ser>
          <c:idx val="0"/>
          <c:order val="0"/>
          <c:tx>
            <c:strRef>
              <c:f>NOV!$B$9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D2A1-4669-BB5C-4B4AAD142F9F}"/>
              </c:ext>
            </c:extLst>
          </c:dPt>
          <c:cat>
            <c:strRef>
              <c:f>NOV!$D$7:$P$8</c:f>
              <c:strCache>
                <c:ptCount val="12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25</c:v>
                </c:pt>
                <c:pt idx="10">
                  <c:v>27</c:v>
                </c:pt>
                <c:pt idx="11">
                  <c:v>29</c:v>
                </c:pt>
              </c:strCache>
            </c:strRef>
          </c:cat>
          <c:val>
            <c:numRef>
              <c:f>NOV!$C$9:$P$9</c:f>
              <c:numCache>
                <c:formatCode>0.00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1-4669-BB5C-4B4AAD142F9F}"/>
            </c:ext>
          </c:extLst>
        </c:ser>
        <c:ser>
          <c:idx val="1"/>
          <c:order val="1"/>
          <c:tx>
            <c:strRef>
              <c:f>NOV!$B$10</c:f>
              <c:strCache>
                <c:ptCount val="1"/>
                <c:pt idx="0">
                  <c:v>VERDE</c:v>
                </c:pt>
              </c:strCache>
            </c:strRef>
          </c:tx>
          <c:val>
            <c:numRef>
              <c:f>NOV!$C$10:$P$10</c:f>
              <c:numCache>
                <c:formatCode>0.00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A1-4669-BB5C-4B4AAD142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44960"/>
        <c:axId val="160746496"/>
      </c:lineChart>
      <c:catAx>
        <c:axId val="160744960"/>
        <c:scaling>
          <c:orientation val="minMax"/>
        </c:scaling>
        <c:delete val="0"/>
        <c:axPos val="b"/>
        <c:numFmt formatCode="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8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7464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074649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707624509901E-2"/>
              <c:y val="0.457746483612625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744960"/>
        <c:crosses val="autoZero"/>
        <c:crossBetween val="midCat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.49212598450000089" footer="0.49212598450000089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b="1"/>
              <a:t>PRECIOS DE ESPARRAGO EN PLANTA EN EL VALLE VIRU (S/. Kg)  NOVIEMBRE 2025</a:t>
            </a:r>
          </a:p>
        </c:rich>
      </c:tx>
      <c:layout>
        <c:manualLayout>
          <c:xMode val="edge"/>
          <c:yMode val="edge"/>
          <c:x val="0.16313128632214913"/>
          <c:y val="7.3745640934591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072513235017"/>
          <c:y val="0.26760563380281688"/>
          <c:w val="0.79727247287797132"/>
          <c:h val="0.54225352112675873"/>
        </c:manualLayout>
      </c:layout>
      <c:lineChart>
        <c:grouping val="standard"/>
        <c:varyColors val="0"/>
        <c:ser>
          <c:idx val="0"/>
          <c:order val="0"/>
          <c:tx>
            <c:strRef>
              <c:f>NOV!$B$41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CB08-4A06-B4F0-35371DB58F04}"/>
              </c:ext>
            </c:extLst>
          </c:dPt>
          <c:cat>
            <c:numRef>
              <c:f>NOV!$C$39:$P$39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NOV!$C$41:$P$41</c:f>
              <c:numCache>
                <c:formatCode>0.00</c:formatCode>
                <c:ptCount val="14"/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3.9</c:v>
                </c:pt>
                <c:pt idx="11">
                  <c:v>3.9</c:v>
                </c:pt>
                <c:pt idx="12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08-4A06-B4F0-35371DB58F04}"/>
            </c:ext>
          </c:extLst>
        </c:ser>
        <c:ser>
          <c:idx val="1"/>
          <c:order val="1"/>
          <c:tx>
            <c:strRef>
              <c:f>NOV!$B$42</c:f>
              <c:strCache>
                <c:ptCount val="1"/>
                <c:pt idx="0">
                  <c:v>VERDE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NOV!$C$39:$P$39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NOV!$C$42:$P$42</c:f>
              <c:numCache>
                <c:formatCode>0.00</c:formatCode>
                <c:ptCount val="14"/>
                <c:pt idx="1">
                  <c:v>3.8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4.8</c:v>
                </c:pt>
                <c:pt idx="7">
                  <c:v>4.3</c:v>
                </c:pt>
                <c:pt idx="8">
                  <c:v>4.8</c:v>
                </c:pt>
                <c:pt idx="9">
                  <c:v>4.8</c:v>
                </c:pt>
                <c:pt idx="10">
                  <c:v>5.3</c:v>
                </c:pt>
                <c:pt idx="11">
                  <c:v>6.3</c:v>
                </c:pt>
                <c:pt idx="12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08-4A06-B4F0-35371DB5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94496"/>
        <c:axId val="160800768"/>
      </c:lineChart>
      <c:catAx>
        <c:axId val="160794496"/>
        <c:scaling>
          <c:orientation val="minMax"/>
        </c:scaling>
        <c:delete val="0"/>
        <c:axPos val="b"/>
        <c:numFmt formatCode="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8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8007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080076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378848985339E-2"/>
              <c:y val="0.457746383285202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794496"/>
        <c:crosses val="autoZero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716239916441014"/>
          <c:y val="0.1626254993161412"/>
          <c:w val="0.38048780487804873"/>
          <c:h val="8.70712401055409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CHACRA EN EL VALLE VIRU (S/. Kg)
DICIEMBRE 2025</a:t>
            </a:r>
          </a:p>
        </c:rich>
      </c:tx>
      <c:layout>
        <c:manualLayout>
          <c:xMode val="edge"/>
          <c:yMode val="edge"/>
          <c:x val="0.23640258654818985"/>
          <c:y val="3.8461524489369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51929166102402E-2"/>
          <c:y val="0.28872332337768125"/>
          <c:w val="0.89858311705450222"/>
          <c:h val="0.6561821467818254"/>
        </c:manualLayout>
      </c:layout>
      <c:lineChart>
        <c:grouping val="standard"/>
        <c:varyColors val="0"/>
        <c:ser>
          <c:idx val="0"/>
          <c:order val="0"/>
          <c:tx>
            <c:strRef>
              <c:f>DIC!$B$9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146F-43DF-A2C3-FE659D321A3E}"/>
              </c:ext>
            </c:extLst>
          </c:dPt>
          <c:cat>
            <c:numRef>
              <c:f>DIC!$C$7:$M$7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DIC!$C$9:$M$9</c:f>
              <c:numCache>
                <c:formatCode>0.00</c:formatCode>
                <c:ptCount val="11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6F-43DF-A2C3-FE659D321A3E}"/>
            </c:ext>
          </c:extLst>
        </c:ser>
        <c:ser>
          <c:idx val="1"/>
          <c:order val="1"/>
          <c:tx>
            <c:strRef>
              <c:f>DIC!$B$10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DIC!$C$7:$M$7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DIC!$C$10:$M$10</c:f>
              <c:numCache>
                <c:formatCode>0.00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F-43DF-A2C3-FE659D321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03168"/>
        <c:axId val="160904320"/>
      </c:lineChart>
      <c:catAx>
        <c:axId val="1609031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9043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090432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1808970806023552E-2"/>
              <c:y val="0.45804232512893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9031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465549348230915"/>
          <c:y val="0.14335794530873952"/>
          <c:w val="0.44273743016759776"/>
          <c:h val="7.692307692307687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.49212598450000111" footer="0.4921259845000011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DE ESPARRAGO EN PLANTA EN EL VALLE VIRU (S/. Kg) DICIEMBRE  2025</a:t>
            </a:r>
          </a:p>
        </c:rich>
      </c:tx>
      <c:layout>
        <c:manualLayout>
          <c:xMode val="edge"/>
          <c:yMode val="edge"/>
          <c:x val="0.26860529093843211"/>
          <c:y val="4.80564579777178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0382443189412"/>
          <c:y val="0.22887323943661972"/>
          <c:w val="0.87067550140081162"/>
          <c:h val="0.6056338028169016"/>
        </c:manualLayout>
      </c:layout>
      <c:lineChart>
        <c:grouping val="standard"/>
        <c:varyColors val="0"/>
        <c:ser>
          <c:idx val="0"/>
          <c:order val="0"/>
          <c:tx>
            <c:strRef>
              <c:f>DIC!$B$39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22A2-4CBC-8B38-3CCCE947D5B9}"/>
              </c:ext>
            </c:extLst>
          </c:dPt>
          <c:cat>
            <c:numRef>
              <c:f>DIC!$C$37:$M$37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DIC!$C$39:$M$39</c:f>
              <c:numCache>
                <c:formatCode>0.00</c:formatCode>
                <c:ptCount val="11"/>
                <c:pt idx="0">
                  <c:v>4.0999999999999996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A2-4CBC-8B38-3CCCE947D5B9}"/>
            </c:ext>
          </c:extLst>
        </c:ser>
        <c:ser>
          <c:idx val="1"/>
          <c:order val="1"/>
          <c:tx>
            <c:strRef>
              <c:f>DIC!$B$40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DIC!$C$37:$M$37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DIC!$C$40:$L$40</c:f>
              <c:numCache>
                <c:formatCode>0.00</c:formatCode>
                <c:ptCount val="10"/>
                <c:pt idx="0">
                  <c:v>6.3</c:v>
                </c:pt>
                <c:pt idx="1">
                  <c:v>6.3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4.3</c:v>
                </c:pt>
                <c:pt idx="7">
                  <c:v>5.3</c:v>
                </c:pt>
                <c:pt idx="8">
                  <c:v>5.3</c:v>
                </c:pt>
                <c:pt idx="9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A2-4CBC-8B38-3CCCE947D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36320"/>
        <c:axId val="160937856"/>
      </c:lineChart>
      <c:catAx>
        <c:axId val="16093632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937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093785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3.4042174113201679E-2"/>
              <c:y val="0.457746478873239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93632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333333333333331"/>
          <c:y val="0.11971830985915492"/>
          <c:w val="0.33712984054669703"/>
          <c:h val="7.04225352112676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.49212598450000111" footer="0.4921259845000011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VALLE VIRÚ: PRECIOS MENSUALES DE ESPARRAGO EN CHACRA  
  (S/. Kg)   2025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276324071255091E-2"/>
          <c:y val="0.19178117806108219"/>
          <c:w val="0.93426042983564883"/>
          <c:h val="0.66458712758895699"/>
        </c:manualLayout>
      </c:layout>
      <c:lineChart>
        <c:grouping val="standar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BLANCO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844961111073629E-2"/>
                  <c:y val="-5.36716239312776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0D-4E6D-91B9-82466AEB2D83}"/>
                </c:ext>
              </c:extLst>
            </c:dLbl>
            <c:dLbl>
              <c:idx val="1"/>
              <c:layout>
                <c:manualLayout>
                  <c:x val="-2.023267577137089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0D-4E6D-91B9-82466AEB2D83}"/>
                </c:ext>
              </c:extLst>
            </c:dLbl>
            <c:dLbl>
              <c:idx val="2"/>
              <c:layout>
                <c:manualLayout>
                  <c:x val="2.023267577137089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0D-4E6D-91B9-82466AEB2D83}"/>
                </c:ext>
              </c:extLst>
            </c:dLbl>
            <c:dLbl>
              <c:idx val="3"/>
              <c:layout>
                <c:manualLayout>
                  <c:x val="-2.02326757713705E-3"/>
                  <c:y val="4.92417502835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0D-4E6D-91B9-82466AEB2D83}"/>
                </c:ext>
              </c:extLst>
            </c:dLbl>
            <c:dLbl>
              <c:idx val="4"/>
              <c:layout>
                <c:manualLayout>
                  <c:x val="0"/>
                  <c:y val="3.8299139109452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0D-4E6D-91B9-82466AEB2D83}"/>
                </c:ext>
              </c:extLst>
            </c:dLbl>
            <c:dLbl>
              <c:idx val="5"/>
              <c:layout>
                <c:manualLayout>
                  <c:x val="-6.0698027314112475E-3"/>
                  <c:y val="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0D-4E6D-91B9-82466AEB2D83}"/>
                </c:ext>
              </c:extLst>
            </c:dLbl>
            <c:dLbl>
              <c:idx val="6"/>
              <c:layout>
                <c:manualLayout>
                  <c:x val="6.0698027314112475E-3"/>
                  <c:y val="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0D-4E6D-91B9-82466AEB2D83}"/>
                </c:ext>
              </c:extLst>
            </c:dLbl>
            <c:dLbl>
              <c:idx val="7"/>
              <c:layout>
                <c:manualLayout>
                  <c:x val="-3.3607632478574963E-2"/>
                  <c:y val="8.4139053014374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0D-4E6D-91B9-82466AEB2D83}"/>
                </c:ext>
              </c:extLst>
            </c:dLbl>
            <c:dLbl>
              <c:idx val="8"/>
              <c:layout>
                <c:manualLayout>
                  <c:x val="-3.6968395726432283E-2"/>
                  <c:y val="3.28279775995509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0D-4E6D-91B9-82466AEB2D83}"/>
                </c:ext>
              </c:extLst>
            </c:dLbl>
            <c:dLbl>
              <c:idx val="9"/>
              <c:layout>
                <c:manualLayout>
                  <c:x val="-1.176267136750124E-2"/>
                  <c:y val="5.47129593124048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0D-4E6D-91B9-82466AEB2D83}"/>
                </c:ext>
              </c:extLst>
            </c:dLbl>
            <c:dLbl>
              <c:idx val="10"/>
              <c:layout>
                <c:manualLayout>
                  <c:x val="-1.6803816239287485E-2"/>
                  <c:y val="5.2827512971702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90D-4E6D-91B9-82466AEB2D83}"/>
                </c:ext>
              </c:extLst>
            </c:dLbl>
            <c:dLbl>
              <c:idx val="11"/>
              <c:layout>
                <c:manualLayout>
                  <c:x val="0"/>
                  <c:y val="2.731094787778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0D-4E6D-91B9-82466AEB2D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ANUAL!$C$9:$K$9</c:f>
              <c:numCache>
                <c:formatCode>0.00</c:formatCode>
                <c:ptCount val="9"/>
                <c:pt idx="0">
                  <c:v>3.569230769230769</c:v>
                </c:pt>
                <c:pt idx="1">
                  <c:v>3.5</c:v>
                </c:pt>
                <c:pt idx="2">
                  <c:v>3.0769230769230771</c:v>
                </c:pt>
                <c:pt idx="3">
                  <c:v>3.5384615384615383</c:v>
                </c:pt>
                <c:pt idx="4">
                  <c:v>3.4749999999999996</c:v>
                </c:pt>
                <c:pt idx="5">
                  <c:v>3.2857142857142869</c:v>
                </c:pt>
                <c:pt idx="6">
                  <c:v>3.1999999999999997</c:v>
                </c:pt>
                <c:pt idx="7">
                  <c:v>3.2749999999999999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90D-4E6D-91B9-82466AEB2D83}"/>
            </c:ext>
          </c:extLst>
        </c:ser>
        <c:ser>
          <c:idx val="1"/>
          <c:order val="1"/>
          <c:tx>
            <c:strRef>
              <c:f>ANUAL!$B$10</c:f>
              <c:strCache>
                <c:ptCount val="1"/>
                <c:pt idx="0">
                  <c:v>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1076890426019082E-2"/>
                  <c:y val="-5.47129128605935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0D-4E6D-91B9-82466AEB2D83}"/>
                </c:ext>
              </c:extLst>
            </c:dLbl>
            <c:dLbl>
              <c:idx val="1"/>
              <c:layout>
                <c:manualLayout>
                  <c:x val="6.0698027314112475E-3"/>
                  <c:y val="-7.65982782189047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0D-4E6D-91B9-82466AEB2D83}"/>
                </c:ext>
              </c:extLst>
            </c:dLbl>
            <c:dLbl>
              <c:idx val="2"/>
              <c:layout>
                <c:manualLayout>
                  <c:x val="4.0465351542741694E-3"/>
                  <c:y val="-5.47130558706465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0D-4E6D-91B9-82466AEB2D83}"/>
                </c:ext>
              </c:extLst>
            </c:dLbl>
            <c:dLbl>
              <c:idx val="3"/>
              <c:layout>
                <c:manualLayout>
                  <c:x val="1.0116337885685382E-2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0D-4E6D-91B9-82466AEB2D83}"/>
                </c:ext>
              </c:extLst>
            </c:dLbl>
            <c:dLbl>
              <c:idx val="4"/>
              <c:layout>
                <c:manualLayout>
                  <c:x val="6.0698027314112475E-3"/>
                  <c:y val="-6.56556670447755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0D-4E6D-91B9-82466AEB2D83}"/>
                </c:ext>
              </c:extLst>
            </c:dLbl>
            <c:dLbl>
              <c:idx val="5"/>
              <c:layout>
                <c:manualLayout>
                  <c:x val="0"/>
                  <c:y val="-7.11269726318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0D-4E6D-91B9-82466AEB2D83}"/>
                </c:ext>
              </c:extLst>
            </c:dLbl>
            <c:dLbl>
              <c:idx val="6"/>
              <c:layout>
                <c:manualLayout>
                  <c:x val="2.023267577137089E-3"/>
                  <c:y val="-6.01843614577109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0D-4E6D-91B9-82466AEB2D83}"/>
                </c:ext>
              </c:extLst>
            </c:dLbl>
            <c:dLbl>
              <c:idx val="7"/>
              <c:layout>
                <c:manualLayout>
                  <c:x val="6.0697501272525371E-3"/>
                  <c:y val="-2.2896388999902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0D-4E6D-91B9-82466AEB2D83}"/>
                </c:ext>
              </c:extLst>
            </c:dLbl>
            <c:dLbl>
              <c:idx val="8"/>
              <c:layout>
                <c:manualLayout>
                  <c:x val="-2.0816355855607319E-2"/>
                  <c:y val="-9.67826541630149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90D-4E6D-91B9-82466AEB2D83}"/>
                </c:ext>
              </c:extLst>
            </c:dLbl>
            <c:dLbl>
              <c:idx val="9"/>
              <c:layout>
                <c:manualLayout>
                  <c:x val="-1.241444773596362E-2"/>
                  <c:y val="-6.56556185122548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90D-4E6D-91B9-82466AEB2D83}"/>
                </c:ext>
              </c:extLst>
            </c:dLbl>
            <c:dLbl>
              <c:idx val="10"/>
              <c:layout>
                <c:manualLayout>
                  <c:x val="-1.9135974231678603E-2"/>
                  <c:y val="-7.91732587145498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90D-4E6D-91B9-82466AEB2D83}"/>
                </c:ext>
              </c:extLst>
            </c:dLbl>
            <c:dLbl>
              <c:idx val="11"/>
              <c:layout>
                <c:manualLayout>
                  <c:x val="0"/>
                  <c:y val="-2.9281289863757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90D-4E6D-91B9-82466AEB2D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ANUAL!$C$6:$N$6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ANUAL!$C$10:$K$10</c:f>
              <c:numCache>
                <c:formatCode>0.00</c:formatCode>
                <c:ptCount val="9"/>
                <c:pt idx="0">
                  <c:v>3</c:v>
                </c:pt>
                <c:pt idx="1">
                  <c:v>2.5</c:v>
                </c:pt>
                <c:pt idx="2">
                  <c:v>2.5615384615384613</c:v>
                </c:pt>
                <c:pt idx="3">
                  <c:v>4.884615384615385</c:v>
                </c:pt>
                <c:pt idx="4">
                  <c:v>3.9416666666666664</c:v>
                </c:pt>
                <c:pt idx="5">
                  <c:v>5.0285714285714294</c:v>
                </c:pt>
                <c:pt idx="6">
                  <c:v>4.2636363636363646</c:v>
                </c:pt>
                <c:pt idx="7">
                  <c:v>6.75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90D-4E6D-91B9-82466AEB2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587776"/>
        <c:axId val="182589312"/>
      </c:lineChart>
      <c:catAx>
        <c:axId val="18258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25893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825893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82587776"/>
        <c:crosses val="autoZero"/>
        <c:crossBetween val="midCat"/>
      </c:valAx>
      <c:spPr>
        <a:solidFill>
          <a:srgbClr val="CC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5673800614384571"/>
          <c:y val="0.20762335593511055"/>
          <c:w val="0.22756005056890016"/>
          <c:h val="5.6075093417061184E-2"/>
        </c:manualLayout>
      </c:layout>
      <c:overlay val="0"/>
      <c:spPr>
        <a:solidFill>
          <a:srgbClr val="CCFFFF"/>
        </a:solidFill>
        <a:ln w="25400">
          <a:noFill/>
        </a:ln>
      </c:spPr>
      <c:txPr>
        <a:bodyPr/>
        <a:lstStyle/>
        <a:p>
          <a:pPr>
            <a:defRPr sz="67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PRECIO DE ESPARRAGO EN PLANTAS AGROINDUSTRIALES (S/./ Kg) 2025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rich>
      </c:tx>
      <c:layout>
        <c:manualLayout>
          <c:xMode val="edge"/>
          <c:yMode val="edge"/>
          <c:x val="0.12547908170587857"/>
          <c:y val="2.73816126015015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31402801433507E-2"/>
          <c:y val="0.10427807486631038"/>
          <c:w val="0.93006177812257884"/>
          <c:h val="0.8181818181818199"/>
        </c:manualLayout>
      </c:layout>
      <c:lineChart>
        <c:grouping val="standard"/>
        <c:varyColors val="0"/>
        <c:ser>
          <c:idx val="0"/>
          <c:order val="0"/>
          <c:tx>
            <c:strRef>
              <c:f>ANUAL!#REF!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792695610184152E-2"/>
                  <c:y val="-3.63422628467039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71-4F79-BEDF-024C6FCC42DF}"/>
                </c:ext>
              </c:extLst>
            </c:dLbl>
            <c:dLbl>
              <c:idx val="1"/>
              <c:layout>
                <c:manualLayout>
                  <c:x val="-9.9538894561793639E-3"/>
                  <c:y val="5.3343000338603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1-4F79-BEDF-024C6FCC42DF}"/>
                </c:ext>
              </c:extLst>
            </c:dLbl>
            <c:dLbl>
              <c:idx val="2"/>
              <c:layout>
                <c:manualLayout>
                  <c:x val="-1.6589815760298888E-3"/>
                  <c:y val="3.69297694651871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71-4F79-BEDF-024C6FCC42DF}"/>
                </c:ext>
              </c:extLst>
            </c:dLbl>
            <c:dLbl>
              <c:idx val="3"/>
              <c:layout>
                <c:manualLayout>
                  <c:x val="-2.4310022850145361E-2"/>
                  <c:y val="5.8738223362719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71-4F79-BEDF-024C6FCC42DF}"/>
                </c:ext>
              </c:extLst>
            </c:dLbl>
            <c:dLbl>
              <c:idx val="4"/>
              <c:layout>
                <c:manualLayout>
                  <c:x val="-1.1884762766277576E-16"/>
                  <c:y val="3.99764891313741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71-4F79-BEDF-024C6FCC42DF}"/>
                </c:ext>
              </c:extLst>
            </c:dLbl>
            <c:dLbl>
              <c:idx val="5"/>
              <c:layout>
                <c:manualLayout>
                  <c:x val="-2.7551359230164742E-2"/>
                  <c:y val="-5.089190193228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71-4F79-BEDF-024C6FCC42DF}"/>
                </c:ext>
              </c:extLst>
            </c:dLbl>
            <c:dLbl>
              <c:idx val="6"/>
              <c:layout>
                <c:manualLayout>
                  <c:x val="-3.7275368370223057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71-4F79-BEDF-024C6FCC42DF}"/>
                </c:ext>
              </c:extLst>
            </c:dLbl>
            <c:dLbl>
              <c:idx val="7"/>
              <c:layout>
                <c:manualLayout>
                  <c:x val="-3.4034031990203509E-2"/>
                  <c:y val="4.3617705124851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71-4F79-BEDF-024C6FCC42DF}"/>
                </c:ext>
              </c:extLst>
            </c:dLbl>
            <c:dLbl>
              <c:idx val="8"/>
              <c:layout>
                <c:manualLayout>
                  <c:x val="-2.8383642532152406E-2"/>
                  <c:y val="5.18667175730696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71-4F79-BEDF-024C6FCC42DF}"/>
                </c:ext>
              </c:extLst>
            </c:dLbl>
            <c:dLbl>
              <c:idx val="9"/>
              <c:layout>
                <c:manualLayout>
                  <c:x val="-2.4310022850145361E-2"/>
                  <c:y val="4.7252513885255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71-4F79-BEDF-024C6FCC42DF}"/>
                </c:ext>
              </c:extLst>
            </c:dLbl>
            <c:dLbl>
              <c:idx val="10"/>
              <c:layout>
                <c:manualLayout>
                  <c:x val="-1.4930834184268963E-2"/>
                  <c:y val="3.6796544949297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71-4F79-BEDF-024C6FCC42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ANUAL!$C$39:$K$39</c:f>
              <c:numCache>
                <c:formatCode>0.00</c:formatCode>
                <c:ptCount val="9"/>
                <c:pt idx="0">
                  <c:v>3.8692307692307684</c:v>
                </c:pt>
                <c:pt idx="1">
                  <c:v>3.7999999999999994</c:v>
                </c:pt>
                <c:pt idx="2">
                  <c:v>3.8</c:v>
                </c:pt>
                <c:pt idx="3">
                  <c:v>3.8384615384615377</c:v>
                </c:pt>
                <c:pt idx="4">
                  <c:v>3.7750000000000008</c:v>
                </c:pt>
                <c:pt idx="5">
                  <c:v>3.6</c:v>
                </c:pt>
                <c:pt idx="6">
                  <c:v>3.5090909090909093</c:v>
                </c:pt>
                <c:pt idx="7">
                  <c:v>3.5749999999999993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271-4F79-BEDF-024C6FCC42DF}"/>
            </c:ext>
          </c:extLst>
        </c:ser>
        <c:ser>
          <c:idx val="1"/>
          <c:order val="1"/>
          <c:tx>
            <c:strRef>
              <c:f>ANUAL!$B$39</c:f>
              <c:strCache>
                <c:ptCount val="1"/>
                <c:pt idx="0">
                  <c:v>BLANCO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482050270319798E-2"/>
                  <c:y val="5.08791679853851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71-4F79-BEDF-024C6FCC42DF}"/>
                </c:ext>
              </c:extLst>
            </c:dLbl>
            <c:dLbl>
              <c:idx val="1"/>
              <c:layout>
                <c:manualLayout>
                  <c:x val="-2.2804332773458495E-2"/>
                  <c:y val="-4.8302601549974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71-4F79-BEDF-024C6FCC42DF}"/>
                </c:ext>
              </c:extLst>
            </c:dLbl>
            <c:dLbl>
              <c:idx val="2"/>
              <c:layout>
                <c:manualLayout>
                  <c:x val="-1.7980611703980749E-2"/>
                  <c:y val="-6.50655276753485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271-4F79-BEDF-024C6FCC42DF}"/>
                </c:ext>
              </c:extLst>
            </c:dLbl>
            <c:dLbl>
              <c:idx val="3"/>
              <c:layout>
                <c:manualLayout>
                  <c:x val="-4.9769447280896759E-3"/>
                  <c:y val="-5.744630805695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271-4F79-BEDF-024C6FCC42DF}"/>
                </c:ext>
              </c:extLst>
            </c:dLbl>
            <c:dLbl>
              <c:idx val="4"/>
              <c:layout>
                <c:manualLayout>
                  <c:x val="-5.2068112983287814E-3"/>
                  <c:y val="-6.55896947733739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271-4F79-BEDF-024C6FCC42DF}"/>
                </c:ext>
              </c:extLst>
            </c:dLbl>
            <c:dLbl>
              <c:idx val="5"/>
              <c:layout>
                <c:manualLayout>
                  <c:x val="-3.4838613096627592E-2"/>
                  <c:y val="-6.9756231212020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271-4F79-BEDF-024C6FCC42DF}"/>
                </c:ext>
              </c:extLst>
            </c:dLbl>
            <c:dLbl>
              <c:idx val="8"/>
              <c:layout>
                <c:manualLayout>
                  <c:x val="-9.7240091400581409E-3"/>
                  <c:y val="-7.6912553370154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271-4F79-BEDF-024C6FCC42DF}"/>
                </c:ext>
              </c:extLst>
            </c:dLbl>
            <c:dLbl>
              <c:idx val="9"/>
              <c:layout>
                <c:manualLayout>
                  <c:x val="-8.1033409500484727E-3"/>
                  <c:y val="3.99828963644471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271-4F79-BEDF-024C6FCC42DF}"/>
                </c:ext>
              </c:extLst>
            </c:dLbl>
            <c:dLbl>
              <c:idx val="10"/>
              <c:layout>
                <c:manualLayout>
                  <c:x val="-2.4884723640448268E-2"/>
                  <c:y val="-8.83117078783141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271-4F79-BEDF-024C6FCC42DF}"/>
                </c:ext>
              </c:extLst>
            </c:dLbl>
            <c:dLbl>
              <c:idx val="11"/>
              <c:layout>
                <c:manualLayout>
                  <c:x val="1.6589815760298888E-3"/>
                  <c:y val="-4.415585393915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271-4F79-BEDF-024C6FCC42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ANUAL!$C$37:$N$37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</c:v>
                </c:pt>
                <c:pt idx="6">
                  <c:v>JUL.</c:v>
                </c:pt>
                <c:pt idx="7">
                  <c:v>AGO.</c:v>
                </c:pt>
                <c:pt idx="8">
                  <c:v>SET.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ANUAL!$C$40:$K$40</c:f>
              <c:numCache>
                <c:formatCode>0.00</c:formatCode>
                <c:ptCount val="9"/>
                <c:pt idx="0">
                  <c:v>3.2999999999999994</c:v>
                </c:pt>
                <c:pt idx="1">
                  <c:v>2.8000000000000003</c:v>
                </c:pt>
                <c:pt idx="2">
                  <c:v>2.8</c:v>
                </c:pt>
                <c:pt idx="3">
                  <c:v>5.1846153846153831</c:v>
                </c:pt>
                <c:pt idx="4">
                  <c:v>4.2499999999999991</c:v>
                </c:pt>
                <c:pt idx="5">
                  <c:v>5.2499999999999991</c:v>
                </c:pt>
                <c:pt idx="6">
                  <c:v>4.4909090909090912</c:v>
                </c:pt>
                <c:pt idx="7">
                  <c:v>7.049999999999998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271-4F79-BEDF-024C6FCC4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654080"/>
        <c:axId val="182655616"/>
      </c:lineChart>
      <c:catAx>
        <c:axId val="1826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2655616"/>
        <c:crosses val="autoZero"/>
        <c:auto val="1"/>
        <c:lblAlgn val="ctr"/>
        <c:lblOffset val="100"/>
        <c:noMultiLvlLbl val="0"/>
      </c:catAx>
      <c:valAx>
        <c:axId val="182655616"/>
        <c:scaling>
          <c:orientation val="minMax"/>
        </c:scaling>
        <c:delete val="1"/>
        <c:axPos val="l"/>
        <c:majorGridlines/>
        <c:numFmt formatCode="0.00" sourceLinked="1"/>
        <c:majorTickMark val="out"/>
        <c:minorTickMark val="none"/>
        <c:tickLblPos val="nextTo"/>
        <c:crossAx val="18265408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FFCC00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2872371099402814"/>
          <c:y val="0.10490891890546201"/>
          <c:w val="0.41095919174486745"/>
          <c:h val="0.11842105263157894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FFFF"/>
        </a:gs>
        <a:gs pos="100000">
          <a:srgbClr val="FFCC00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VIRÚ: VARIACIÓN PORCENTUAL DEL PRECIO DEL ESPÁRRAGO BLANCO (PEBCH) Y VERDE (PEVCH) EN CHACRA  2024/2023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4720623514346"/>
          <c:y val="0.24056722076407144"/>
          <c:w val="0.84755279376485659"/>
          <c:h val="0.55388888888888965"/>
        </c:manualLayout>
      </c:layout>
      <c:lineChart>
        <c:grouping val="standard"/>
        <c:varyColors val="0"/>
        <c:ser>
          <c:idx val="0"/>
          <c:order val="0"/>
          <c:tx>
            <c:strRef>
              <c:f>variación!$A$2</c:f>
              <c:strCache>
                <c:ptCount val="1"/>
                <c:pt idx="0">
                  <c:v>PEBCH</c:v>
                </c:pt>
              </c:strCache>
            </c:strRef>
          </c:tx>
          <c:cat>
            <c:strRef>
              <c:f>variación!$B$1:$M$1</c:f>
              <c:strCache>
                <c:ptCount val="12"/>
                <c:pt idx="0">
                  <c:v>ene 24/23</c:v>
                </c:pt>
                <c:pt idx="1">
                  <c:v>feb 24/23</c:v>
                </c:pt>
                <c:pt idx="2">
                  <c:v>mar 24/23</c:v>
                </c:pt>
                <c:pt idx="3">
                  <c:v>abr 24/23</c:v>
                </c:pt>
                <c:pt idx="4">
                  <c:v>may 24/23</c:v>
                </c:pt>
                <c:pt idx="5">
                  <c:v>jun 24/23</c:v>
                </c:pt>
                <c:pt idx="6">
                  <c:v>jul 24/23</c:v>
                </c:pt>
                <c:pt idx="7">
                  <c:v>ago 24/23</c:v>
                </c:pt>
                <c:pt idx="8">
                  <c:v>set 24/23</c:v>
                </c:pt>
                <c:pt idx="9">
                  <c:v>oct 24/23</c:v>
                </c:pt>
                <c:pt idx="10">
                  <c:v>nov 24/23</c:v>
                </c:pt>
                <c:pt idx="11">
                  <c:v>dic 24/23</c:v>
                </c:pt>
              </c:strCache>
            </c:strRef>
          </c:cat>
          <c:val>
            <c:numRef>
              <c:f>variación!$B$2:$L$2</c:f>
              <c:numCache>
                <c:formatCode>0.0%</c:formatCode>
                <c:ptCount val="11"/>
                <c:pt idx="0">
                  <c:v>-3.5343035343035401E-2</c:v>
                </c:pt>
                <c:pt idx="1">
                  <c:v>-7.8947368421052433E-2</c:v>
                </c:pt>
                <c:pt idx="2">
                  <c:v>-0.1902834008097164</c:v>
                </c:pt>
                <c:pt idx="3">
                  <c:v>-7.999999999999996E-2</c:v>
                </c:pt>
                <c:pt idx="4">
                  <c:v>-0.10897435897435881</c:v>
                </c:pt>
                <c:pt idx="5">
                  <c:v>-0.1495798319327728</c:v>
                </c:pt>
                <c:pt idx="6">
                  <c:v>-0.20000000000000007</c:v>
                </c:pt>
                <c:pt idx="7">
                  <c:v>-0.18125000000000002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9F-4F6A-8ED5-A3996B288866}"/>
            </c:ext>
          </c:extLst>
        </c:ser>
        <c:ser>
          <c:idx val="1"/>
          <c:order val="1"/>
          <c:tx>
            <c:strRef>
              <c:f>variación!$A$3</c:f>
              <c:strCache>
                <c:ptCount val="1"/>
                <c:pt idx="0">
                  <c:v>PEVCH</c:v>
                </c:pt>
              </c:strCache>
            </c:strRef>
          </c:tx>
          <c:cat>
            <c:strRef>
              <c:f>variación!$B$1:$M$1</c:f>
              <c:strCache>
                <c:ptCount val="12"/>
                <c:pt idx="0">
                  <c:v>ene 24/23</c:v>
                </c:pt>
                <c:pt idx="1">
                  <c:v>feb 24/23</c:v>
                </c:pt>
                <c:pt idx="2">
                  <c:v>mar 24/23</c:v>
                </c:pt>
                <c:pt idx="3">
                  <c:v>abr 24/23</c:v>
                </c:pt>
                <c:pt idx="4">
                  <c:v>may 24/23</c:v>
                </c:pt>
                <c:pt idx="5">
                  <c:v>jun 24/23</c:v>
                </c:pt>
                <c:pt idx="6">
                  <c:v>jul 24/23</c:v>
                </c:pt>
                <c:pt idx="7">
                  <c:v>ago 24/23</c:v>
                </c:pt>
                <c:pt idx="8">
                  <c:v>set 24/23</c:v>
                </c:pt>
                <c:pt idx="9">
                  <c:v>oct 24/23</c:v>
                </c:pt>
                <c:pt idx="10">
                  <c:v>nov 24/23</c:v>
                </c:pt>
                <c:pt idx="11">
                  <c:v>dic 24/23</c:v>
                </c:pt>
              </c:strCache>
            </c:strRef>
          </c:cat>
          <c:val>
            <c:numRef>
              <c:f>variación!$B$3:$L$3</c:f>
              <c:numCache>
                <c:formatCode>0.0%</c:formatCode>
                <c:ptCount val="11"/>
                <c:pt idx="0">
                  <c:v>-0.5357142857142857</c:v>
                </c:pt>
                <c:pt idx="1">
                  <c:v>-0.35344827586206895</c:v>
                </c:pt>
                <c:pt idx="2">
                  <c:v>-0.14615384615384619</c:v>
                </c:pt>
                <c:pt idx="3">
                  <c:v>0.30927835051546393</c:v>
                </c:pt>
                <c:pt idx="4">
                  <c:v>-9.0384615384615397E-2</c:v>
                </c:pt>
                <c:pt idx="5">
                  <c:v>-0.15550708833151561</c:v>
                </c:pt>
                <c:pt idx="6">
                  <c:v>-0.24648547328959691</c:v>
                </c:pt>
                <c:pt idx="7">
                  <c:v>1.0204081632653184E-2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F-4F6A-8ED5-A3996B288866}"/>
            </c:ext>
          </c:extLst>
        </c:ser>
        <c:ser>
          <c:idx val="2"/>
          <c:order val="2"/>
          <c:tx>
            <c:strRef>
              <c:f>variación!$A$7</c:f>
              <c:strCache>
                <c:ptCount val="1"/>
                <c:pt idx="0">
                  <c:v>sin variación</c:v>
                </c:pt>
              </c:strCache>
            </c:strRef>
          </c:tx>
          <c:marker>
            <c:symbol val="none"/>
          </c:marker>
          <c:cat>
            <c:strRef>
              <c:f>variación!$B$1:$M$1</c:f>
              <c:strCache>
                <c:ptCount val="12"/>
                <c:pt idx="0">
                  <c:v>ene 24/23</c:v>
                </c:pt>
                <c:pt idx="1">
                  <c:v>feb 24/23</c:v>
                </c:pt>
                <c:pt idx="2">
                  <c:v>mar 24/23</c:v>
                </c:pt>
                <c:pt idx="3">
                  <c:v>abr 24/23</c:v>
                </c:pt>
                <c:pt idx="4">
                  <c:v>may 24/23</c:v>
                </c:pt>
                <c:pt idx="5">
                  <c:v>jun 24/23</c:v>
                </c:pt>
                <c:pt idx="6">
                  <c:v>jul 24/23</c:v>
                </c:pt>
                <c:pt idx="7">
                  <c:v>ago 24/23</c:v>
                </c:pt>
                <c:pt idx="8">
                  <c:v>set 24/23</c:v>
                </c:pt>
                <c:pt idx="9">
                  <c:v>oct 24/23</c:v>
                </c:pt>
                <c:pt idx="10">
                  <c:v>nov 24/23</c:v>
                </c:pt>
                <c:pt idx="11">
                  <c:v>dic 24/23</c:v>
                </c:pt>
              </c:strCache>
            </c:strRef>
          </c:cat>
          <c:val>
            <c:numRef>
              <c:f>variación!$B$7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9F-4F6A-8ED5-A3996B288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24864"/>
        <c:axId val="182726656"/>
      </c:lineChart>
      <c:catAx>
        <c:axId val="18272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2726656"/>
        <c:crosses val="autoZero"/>
        <c:auto val="1"/>
        <c:lblAlgn val="ctr"/>
        <c:lblOffset val="100"/>
        <c:noMultiLvlLbl val="0"/>
      </c:catAx>
      <c:valAx>
        <c:axId val="182726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VARIACIÓN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27248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VIRÚ: VARIACIÓN PORCENTUAL DEL PRECIO DEL ESPÁRRAGO BLANCO (PEBP) Y VERDE (PEVP) EN PLANTA  AGROINDUSTRIAL 2024/2023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variación!$A$5</c:f>
              <c:strCache>
                <c:ptCount val="1"/>
                <c:pt idx="0">
                  <c:v>PEBP</c:v>
                </c:pt>
              </c:strCache>
            </c:strRef>
          </c:tx>
          <c:cat>
            <c:strRef>
              <c:f>variación!$B$1:$M$1</c:f>
              <c:strCache>
                <c:ptCount val="12"/>
                <c:pt idx="0">
                  <c:v>ene 24/23</c:v>
                </c:pt>
                <c:pt idx="1">
                  <c:v>feb 24/23</c:v>
                </c:pt>
                <c:pt idx="2">
                  <c:v>mar 24/23</c:v>
                </c:pt>
                <c:pt idx="3">
                  <c:v>abr 24/23</c:v>
                </c:pt>
                <c:pt idx="4">
                  <c:v>may 24/23</c:v>
                </c:pt>
                <c:pt idx="5">
                  <c:v>jun 24/23</c:v>
                </c:pt>
                <c:pt idx="6">
                  <c:v>jul 24/23</c:v>
                </c:pt>
                <c:pt idx="7">
                  <c:v>ago 24/23</c:v>
                </c:pt>
                <c:pt idx="8">
                  <c:v>set 24/23</c:v>
                </c:pt>
                <c:pt idx="9">
                  <c:v>oct 24/23</c:v>
                </c:pt>
                <c:pt idx="10">
                  <c:v>nov 24/23</c:v>
                </c:pt>
                <c:pt idx="11">
                  <c:v>dic 24/23</c:v>
                </c:pt>
              </c:strCache>
            </c:strRef>
          </c:cat>
          <c:val>
            <c:numRef>
              <c:f>variación!$B$5:$L$5</c:f>
              <c:numCache>
                <c:formatCode>0.0%</c:formatCode>
                <c:ptCount val="11"/>
                <c:pt idx="0">
                  <c:v>-3.6398467432950388E-2</c:v>
                </c:pt>
                <c:pt idx="1">
                  <c:v>-7.317073170731736E-2</c:v>
                </c:pt>
                <c:pt idx="2">
                  <c:v>-7.3170731707317249E-2</c:v>
                </c:pt>
                <c:pt idx="3">
                  <c:v>-7.4211502782931871E-2</c:v>
                </c:pt>
                <c:pt idx="4">
                  <c:v>-0.10119047619047628</c:v>
                </c:pt>
                <c:pt idx="5">
                  <c:v>-0.13725490196078427</c:v>
                </c:pt>
                <c:pt idx="6">
                  <c:v>-0.18393234672304415</c:v>
                </c:pt>
                <c:pt idx="7">
                  <c:v>-0.16860465116279066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D3-49CB-95B4-A2214F2C049B}"/>
            </c:ext>
          </c:extLst>
        </c:ser>
        <c:ser>
          <c:idx val="1"/>
          <c:order val="1"/>
          <c:tx>
            <c:strRef>
              <c:f>variación!$A$6</c:f>
              <c:strCache>
                <c:ptCount val="1"/>
                <c:pt idx="0">
                  <c:v>PEVP</c:v>
                </c:pt>
              </c:strCache>
            </c:strRef>
          </c:tx>
          <c:cat>
            <c:strRef>
              <c:f>variación!$B$1:$M$1</c:f>
              <c:strCache>
                <c:ptCount val="12"/>
                <c:pt idx="0">
                  <c:v>ene 24/23</c:v>
                </c:pt>
                <c:pt idx="1">
                  <c:v>feb 24/23</c:v>
                </c:pt>
                <c:pt idx="2">
                  <c:v>mar 24/23</c:v>
                </c:pt>
                <c:pt idx="3">
                  <c:v>abr 24/23</c:v>
                </c:pt>
                <c:pt idx="4">
                  <c:v>may 24/23</c:v>
                </c:pt>
                <c:pt idx="5">
                  <c:v>jun 24/23</c:v>
                </c:pt>
                <c:pt idx="6">
                  <c:v>jul 24/23</c:v>
                </c:pt>
                <c:pt idx="7">
                  <c:v>ago 24/23</c:v>
                </c:pt>
                <c:pt idx="8">
                  <c:v>set 24/23</c:v>
                </c:pt>
                <c:pt idx="9">
                  <c:v>oct 24/23</c:v>
                </c:pt>
                <c:pt idx="10">
                  <c:v>nov 24/23</c:v>
                </c:pt>
                <c:pt idx="11">
                  <c:v>dic 24/23</c:v>
                </c:pt>
              </c:strCache>
            </c:strRef>
          </c:cat>
          <c:val>
            <c:numRef>
              <c:f>variación!$B$6:$L$6</c:f>
              <c:numCache>
                <c:formatCode>0.0%</c:formatCode>
                <c:ptCount val="11"/>
                <c:pt idx="0">
                  <c:v>-0.51470588235294112</c:v>
                </c:pt>
                <c:pt idx="1">
                  <c:v>-0.32799999999999974</c:v>
                </c:pt>
                <c:pt idx="2">
                  <c:v>-0.15151515151515138</c:v>
                </c:pt>
                <c:pt idx="3">
                  <c:v>0.28625954198473269</c:v>
                </c:pt>
                <c:pt idx="4">
                  <c:v>-8.2733812949640217E-2</c:v>
                </c:pt>
                <c:pt idx="5">
                  <c:v>-0.16061046511627897</c:v>
                </c:pt>
                <c:pt idx="6">
                  <c:v>-0.24628099173553697</c:v>
                </c:pt>
                <c:pt idx="7">
                  <c:v>9.765625E-3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D3-49CB-95B4-A2214F2C0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2016"/>
        <c:axId val="182776576"/>
      </c:lineChart>
      <c:catAx>
        <c:axId val="1827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2776576"/>
        <c:crosses val="autoZero"/>
        <c:auto val="1"/>
        <c:lblAlgn val="ctr"/>
        <c:lblOffset val="100"/>
        <c:noMultiLvlLbl val="0"/>
      </c:catAx>
      <c:valAx>
        <c:axId val="182776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VARIACIÓN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2742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TENDENCIA MEDIA MENSUAL DEL PRECIO EN CHACRA DE ESPÁRRAGO 2009-2021 (S/. / Kg)</a:t>
            </a:r>
          </a:p>
        </c:rich>
      </c:tx>
      <c:layout>
        <c:manualLayout>
          <c:xMode val="edge"/>
          <c:yMode val="edge"/>
          <c:x val="0.13520593101217798"/>
          <c:y val="1.8165311303300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39756937965696E-2"/>
          <c:y val="0.12327536272997455"/>
          <c:w val="0.93004590066052173"/>
          <c:h val="0.70600975462337245"/>
        </c:manualLayout>
      </c:layout>
      <c:lineChart>
        <c:grouping val="standard"/>
        <c:varyColors val="0"/>
        <c:ser>
          <c:idx val="0"/>
          <c:order val="0"/>
          <c:tx>
            <c:strRef>
              <c:f>SERIE!$B$5</c:f>
              <c:strCache>
                <c:ptCount val="1"/>
                <c:pt idx="0">
                  <c:v>BLANCO</c:v>
                </c:pt>
              </c:strCache>
            </c:strRef>
          </c:tx>
          <c:marker>
            <c:symbol val="none"/>
          </c:marker>
          <c:cat>
            <c:numRef>
              <c:f>SERIE!$C$4:$GA$4</c:f>
              <c:numCache>
                <c:formatCode>mmm\-yy</c:formatCode>
                <c:ptCount val="1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</c:numCache>
            </c:numRef>
          </c:cat>
          <c:val>
            <c:numRef>
              <c:f>SERIE!$C$5:$GA$5</c:f>
              <c:numCache>
                <c:formatCode>0.00</c:formatCode>
                <c:ptCount val="181"/>
                <c:pt idx="0">
                  <c:v>0.64166666666666661</c:v>
                </c:pt>
                <c:pt idx="1">
                  <c:v>0.79090909090909089</c:v>
                </c:pt>
                <c:pt idx="2">
                  <c:v>0.9916666666666667</c:v>
                </c:pt>
                <c:pt idx="3">
                  <c:v>0.88333333333333341</c:v>
                </c:pt>
                <c:pt idx="4">
                  <c:v>0.79999999999999993</c:v>
                </c:pt>
                <c:pt idx="5">
                  <c:v>1.0923076923076924</c:v>
                </c:pt>
                <c:pt idx="6">
                  <c:v>1.6961538461538466</c:v>
                </c:pt>
                <c:pt idx="7">
                  <c:v>1.4269230769230767</c:v>
                </c:pt>
                <c:pt idx="8">
                  <c:v>1.3166666666666669</c:v>
                </c:pt>
                <c:pt idx="9">
                  <c:v>1.3000000000000003</c:v>
                </c:pt>
                <c:pt idx="10">
                  <c:v>1.2142857142857142</c:v>
                </c:pt>
                <c:pt idx="11">
                  <c:v>1.5</c:v>
                </c:pt>
                <c:pt idx="12">
                  <c:v>1.5999999999999999</c:v>
                </c:pt>
                <c:pt idx="13">
                  <c:v>1.5833333333333333</c:v>
                </c:pt>
                <c:pt idx="14">
                  <c:v>1.6142857142857143</c:v>
                </c:pt>
                <c:pt idx="15">
                  <c:v>1.6583333333333334</c:v>
                </c:pt>
                <c:pt idx="16">
                  <c:v>1.3076923076923077</c:v>
                </c:pt>
                <c:pt idx="17">
                  <c:v>2.069230769230769</c:v>
                </c:pt>
                <c:pt idx="18">
                  <c:v>2.8857142857142861</c:v>
                </c:pt>
                <c:pt idx="19">
                  <c:v>4.9230769230769234</c:v>
                </c:pt>
                <c:pt idx="20">
                  <c:v>2.0846153846153843</c:v>
                </c:pt>
                <c:pt idx="21">
                  <c:v>2.15</c:v>
                </c:pt>
                <c:pt idx="22">
                  <c:v>1.7333333333333332</c:v>
                </c:pt>
                <c:pt idx="23">
                  <c:v>2.4916666666666663</c:v>
                </c:pt>
                <c:pt idx="24">
                  <c:v>1.5</c:v>
                </c:pt>
                <c:pt idx="25">
                  <c:v>1.958333333333333</c:v>
                </c:pt>
                <c:pt idx="26">
                  <c:v>1.9076923076923076</c:v>
                </c:pt>
                <c:pt idx="27">
                  <c:v>1.6999999999999995</c:v>
                </c:pt>
                <c:pt idx="28">
                  <c:v>2.0769230769230766</c:v>
                </c:pt>
                <c:pt idx="29">
                  <c:v>2.1750000000000003</c:v>
                </c:pt>
                <c:pt idx="30">
                  <c:v>2.3909090909090911</c:v>
                </c:pt>
                <c:pt idx="31">
                  <c:v>2.2214285714285711</c:v>
                </c:pt>
                <c:pt idx="32">
                  <c:v>2.4153846153846152</c:v>
                </c:pt>
                <c:pt idx="33">
                  <c:v>1.578571428571429</c:v>
                </c:pt>
                <c:pt idx="34">
                  <c:v>2.2076923076923074</c:v>
                </c:pt>
                <c:pt idx="35">
                  <c:v>2.6153846153846154</c:v>
                </c:pt>
                <c:pt idx="36">
                  <c:v>2.9538461538461536</c:v>
                </c:pt>
                <c:pt idx="37">
                  <c:v>1.8338461538461541</c:v>
                </c:pt>
                <c:pt idx="38">
                  <c:v>2.1507692307692308</c:v>
                </c:pt>
                <c:pt idx="39">
                  <c:v>2.4636363636363638</c:v>
                </c:pt>
                <c:pt idx="40">
                  <c:v>2.0000000000000004</c:v>
                </c:pt>
                <c:pt idx="41">
                  <c:v>2.2538461538461543</c:v>
                </c:pt>
                <c:pt idx="42">
                  <c:v>2.0923076923076924</c:v>
                </c:pt>
                <c:pt idx="43">
                  <c:v>2</c:v>
                </c:pt>
                <c:pt idx="44">
                  <c:v>2</c:v>
                </c:pt>
                <c:pt idx="45">
                  <c:v>2.046153846153846</c:v>
                </c:pt>
                <c:pt idx="46">
                  <c:v>2</c:v>
                </c:pt>
                <c:pt idx="47">
                  <c:v>2</c:v>
                </c:pt>
                <c:pt idx="48">
                  <c:v>2.1999999999999993</c:v>
                </c:pt>
                <c:pt idx="49">
                  <c:v>2.3999999999999995</c:v>
                </c:pt>
                <c:pt idx="50">
                  <c:v>2.0769230769230771</c:v>
                </c:pt>
                <c:pt idx="51">
                  <c:v>2</c:v>
                </c:pt>
                <c:pt idx="52">
                  <c:v>2</c:v>
                </c:pt>
                <c:pt idx="53">
                  <c:v>2.0333333333333332</c:v>
                </c:pt>
                <c:pt idx="54">
                  <c:v>2.138461538461538</c:v>
                </c:pt>
                <c:pt idx="55">
                  <c:v>2.1100000000000003</c:v>
                </c:pt>
                <c:pt idx="56">
                  <c:v>2</c:v>
                </c:pt>
                <c:pt idx="57">
                  <c:v>2.0769230769230771</c:v>
                </c:pt>
                <c:pt idx="58">
                  <c:v>2.5249999999999999</c:v>
                </c:pt>
                <c:pt idx="59">
                  <c:v>2.5</c:v>
                </c:pt>
                <c:pt idx="60">
                  <c:v>2.1692307692307695</c:v>
                </c:pt>
                <c:pt idx="61">
                  <c:v>1.9166666666666667</c:v>
                </c:pt>
                <c:pt idx="62">
                  <c:v>2.0461538461538464</c:v>
                </c:pt>
                <c:pt idx="63">
                  <c:v>2</c:v>
                </c:pt>
                <c:pt idx="64">
                  <c:v>2.3250000000000002</c:v>
                </c:pt>
                <c:pt idx="65">
                  <c:v>3.1538461538461537</c:v>
                </c:pt>
                <c:pt idx="66">
                  <c:v>3.1714285714285717</c:v>
                </c:pt>
                <c:pt idx="67">
                  <c:v>3.0307692307692307</c:v>
                </c:pt>
                <c:pt idx="68">
                  <c:v>2.9230769230769229</c:v>
                </c:pt>
                <c:pt idx="69">
                  <c:v>2</c:v>
                </c:pt>
                <c:pt idx="70">
                  <c:v>2.2076923076923078</c:v>
                </c:pt>
                <c:pt idx="71">
                  <c:v>1.9142857142857146</c:v>
                </c:pt>
                <c:pt idx="72">
                  <c:v>2.0714285714285716</c:v>
                </c:pt>
                <c:pt idx="73">
                  <c:v>1.8000000000000005</c:v>
                </c:pt>
                <c:pt idx="74">
                  <c:v>2.0769230769230766</c:v>
                </c:pt>
                <c:pt idx="75">
                  <c:v>2.4181818181818184</c:v>
                </c:pt>
                <c:pt idx="76">
                  <c:v>2.1</c:v>
                </c:pt>
                <c:pt idx="77">
                  <c:v>2.6769230769230767</c:v>
                </c:pt>
                <c:pt idx="78">
                  <c:v>2.4749999999999996</c:v>
                </c:pt>
                <c:pt idx="79">
                  <c:v>3.5230769230769234</c:v>
                </c:pt>
                <c:pt idx="80">
                  <c:v>3.4285714285714284</c:v>
                </c:pt>
                <c:pt idx="81">
                  <c:v>2.8461538461538458</c:v>
                </c:pt>
                <c:pt idx="82">
                  <c:v>2.9071428571428575</c:v>
                </c:pt>
                <c:pt idx="83">
                  <c:v>2.9933333333333332</c:v>
                </c:pt>
                <c:pt idx="84">
                  <c:v>2.7461538461538462</c:v>
                </c:pt>
                <c:pt idx="85">
                  <c:v>2.6461538461538461</c:v>
                </c:pt>
                <c:pt idx="86">
                  <c:v>2.8538461538461539</c:v>
                </c:pt>
                <c:pt idx="87">
                  <c:v>3.1142857142857139</c:v>
                </c:pt>
                <c:pt idx="88">
                  <c:v>3.0923076923076924</c:v>
                </c:pt>
                <c:pt idx="89">
                  <c:v>3.1428571428571423</c:v>
                </c:pt>
                <c:pt idx="90">
                  <c:v>3.7916666666666665</c:v>
                </c:pt>
                <c:pt idx="91">
                  <c:v>4.1000000000000005</c:v>
                </c:pt>
                <c:pt idx="92">
                  <c:v>3.7692307692307692</c:v>
                </c:pt>
                <c:pt idx="93">
                  <c:v>3.9714285714285706</c:v>
                </c:pt>
                <c:pt idx="94">
                  <c:v>4.1846153846153848</c:v>
                </c:pt>
                <c:pt idx="95">
                  <c:v>4.0428571428571436</c:v>
                </c:pt>
                <c:pt idx="96">
                  <c:v>3.9642857142857149</c:v>
                </c:pt>
                <c:pt idx="97">
                  <c:v>3.4923076923076914</c:v>
                </c:pt>
                <c:pt idx="98">
                  <c:v>3.4330769230769231</c:v>
                </c:pt>
                <c:pt idx="99">
                  <c:v>3.3818181818181823</c:v>
                </c:pt>
                <c:pt idx="100">
                  <c:v>2.8</c:v>
                </c:pt>
                <c:pt idx="101">
                  <c:v>3</c:v>
                </c:pt>
                <c:pt idx="102">
                  <c:v>4.0181818181818185</c:v>
                </c:pt>
                <c:pt idx="103">
                  <c:v>4</c:v>
                </c:pt>
                <c:pt idx="104">
                  <c:v>4.5</c:v>
                </c:pt>
                <c:pt idx="105">
                  <c:v>2</c:v>
                </c:pt>
                <c:pt idx="106">
                  <c:v>3.3083333333333336</c:v>
                </c:pt>
                <c:pt idx="107">
                  <c:v>1.2727272727272727</c:v>
                </c:pt>
                <c:pt idx="108">
                  <c:v>2.8928571428571428</c:v>
                </c:pt>
                <c:pt idx="109">
                  <c:v>4</c:v>
                </c:pt>
                <c:pt idx="110">
                  <c:v>4.2000000000000011</c:v>
                </c:pt>
                <c:pt idx="111">
                  <c:v>4.2000000000000011</c:v>
                </c:pt>
                <c:pt idx="112">
                  <c:v>4.3230769230769237</c:v>
                </c:pt>
                <c:pt idx="113">
                  <c:v>4.5999999999999996</c:v>
                </c:pt>
                <c:pt idx="114">
                  <c:v>4.7307692307692317</c:v>
                </c:pt>
                <c:pt idx="115">
                  <c:v>4.2999999999999989</c:v>
                </c:pt>
                <c:pt idx="116">
                  <c:v>4.2999999999999989</c:v>
                </c:pt>
                <c:pt idx="117">
                  <c:v>4.2</c:v>
                </c:pt>
                <c:pt idx="118">
                  <c:v>4.2230769230769223</c:v>
                </c:pt>
                <c:pt idx="119">
                  <c:v>4.2999999999999989</c:v>
                </c:pt>
                <c:pt idx="120">
                  <c:v>2.8928571428571428</c:v>
                </c:pt>
                <c:pt idx="121">
                  <c:v>4</c:v>
                </c:pt>
                <c:pt idx="122">
                  <c:v>4.2000000000000011</c:v>
                </c:pt>
                <c:pt idx="123">
                  <c:v>4.2000000000000011</c:v>
                </c:pt>
                <c:pt idx="124">
                  <c:v>4.3230769230769237</c:v>
                </c:pt>
                <c:pt idx="125">
                  <c:v>4.5999999999999996</c:v>
                </c:pt>
                <c:pt idx="126">
                  <c:v>4.7307692307692317</c:v>
                </c:pt>
                <c:pt idx="127">
                  <c:v>4.2999999999999989</c:v>
                </c:pt>
                <c:pt idx="128">
                  <c:v>4.2999999999999989</c:v>
                </c:pt>
                <c:pt idx="129">
                  <c:v>4.2</c:v>
                </c:pt>
                <c:pt idx="130">
                  <c:v>4.2230769230769223</c:v>
                </c:pt>
                <c:pt idx="131">
                  <c:v>4.2999999999999989</c:v>
                </c:pt>
                <c:pt idx="132">
                  <c:v>3.1461538461538461</c:v>
                </c:pt>
                <c:pt idx="133">
                  <c:v>2.7708333333333335</c:v>
                </c:pt>
                <c:pt idx="134">
                  <c:v>3.5</c:v>
                </c:pt>
                <c:pt idx="135">
                  <c:v>3.0153846153846149</c:v>
                </c:pt>
                <c:pt idx="136">
                  <c:v>2.7916666666666665</c:v>
                </c:pt>
                <c:pt idx="137">
                  <c:v>3.1708333333333338</c:v>
                </c:pt>
                <c:pt idx="138">
                  <c:v>3.5500000000000003</c:v>
                </c:pt>
                <c:pt idx="139">
                  <c:v>3.5</c:v>
                </c:pt>
                <c:pt idx="140">
                  <c:v>3.2769230769230764</c:v>
                </c:pt>
                <c:pt idx="141">
                  <c:v>3.365384615384615</c:v>
                </c:pt>
                <c:pt idx="142">
                  <c:v>3.3638461538461537</c:v>
                </c:pt>
                <c:pt idx="143">
                  <c:v>3.1599999999999997</c:v>
                </c:pt>
                <c:pt idx="144">
                  <c:v>3.1166666666666658</c:v>
                </c:pt>
                <c:pt idx="145">
                  <c:v>3</c:v>
                </c:pt>
                <c:pt idx="146">
                  <c:v>3</c:v>
                </c:pt>
                <c:pt idx="147">
                  <c:v>3.4610000000000003</c:v>
                </c:pt>
                <c:pt idx="148">
                  <c:v>2.9230769230769229</c:v>
                </c:pt>
                <c:pt idx="149">
                  <c:v>3.4846153846153851</c:v>
                </c:pt>
                <c:pt idx="150">
                  <c:v>3.661538461538461</c:v>
                </c:pt>
                <c:pt idx="151">
                  <c:v>3.8599999999999994</c:v>
                </c:pt>
                <c:pt idx="152">
                  <c:v>4.6076923076923082</c:v>
                </c:pt>
                <c:pt idx="153">
                  <c:v>4.041666666666667</c:v>
                </c:pt>
                <c:pt idx="154">
                  <c:v>4.0999999999999996</c:v>
                </c:pt>
                <c:pt idx="155">
                  <c:v>4.0999999999999996</c:v>
                </c:pt>
                <c:pt idx="156">
                  <c:v>3.1166666666666667</c:v>
                </c:pt>
                <c:pt idx="157">
                  <c:v>3.5615384615384613</c:v>
                </c:pt>
                <c:pt idx="158">
                  <c:v>3.5</c:v>
                </c:pt>
                <c:pt idx="159">
                  <c:v>3.3333333333333335</c:v>
                </c:pt>
                <c:pt idx="160">
                  <c:v>3.2727272727272734</c:v>
                </c:pt>
                <c:pt idx="161">
                  <c:v>3.6399999999999997</c:v>
                </c:pt>
                <c:pt idx="162">
                  <c:v>3.8230769230769228</c:v>
                </c:pt>
                <c:pt idx="163">
                  <c:v>3.6692307692307695</c:v>
                </c:pt>
                <c:pt idx="164">
                  <c:v>3.5</c:v>
                </c:pt>
                <c:pt idx="165">
                  <c:v>3.5</c:v>
                </c:pt>
                <c:pt idx="166">
                  <c:v>5.1846153846153848</c:v>
                </c:pt>
                <c:pt idx="167">
                  <c:v>3.399999999999999</c:v>
                </c:pt>
                <c:pt idx="168">
                  <c:v>3.2</c:v>
                </c:pt>
                <c:pt idx="169">
                  <c:v>3.399999999999999</c:v>
                </c:pt>
                <c:pt idx="170">
                  <c:v>3.5714285714285725</c:v>
                </c:pt>
                <c:pt idx="171">
                  <c:v>3.5166666666666671</c:v>
                </c:pt>
                <c:pt idx="172">
                  <c:v>3.2583333333333333</c:v>
                </c:pt>
                <c:pt idx="173">
                  <c:v>3.3</c:v>
                </c:pt>
                <c:pt idx="174">
                  <c:v>3.3600000000000003</c:v>
                </c:pt>
                <c:pt idx="175">
                  <c:v>3.875</c:v>
                </c:pt>
                <c:pt idx="176">
                  <c:v>7.115384615384615</c:v>
                </c:pt>
                <c:pt idx="177">
                  <c:v>3</c:v>
                </c:pt>
                <c:pt idx="178">
                  <c:v>3.5</c:v>
                </c:pt>
                <c:pt idx="179">
                  <c:v>3.5</c:v>
                </c:pt>
                <c:pt idx="18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1-4BD8-AF19-A45E92124455}"/>
            </c:ext>
          </c:extLst>
        </c:ser>
        <c:ser>
          <c:idx val="1"/>
          <c:order val="1"/>
          <c:tx>
            <c:strRef>
              <c:f>SERIE!$B$6</c:f>
              <c:strCache>
                <c:ptCount val="1"/>
                <c:pt idx="0">
                  <c:v>VERDE</c:v>
                </c:pt>
              </c:strCache>
            </c:strRef>
          </c:tx>
          <c:marker>
            <c:symbol val="none"/>
          </c:marker>
          <c:cat>
            <c:numRef>
              <c:f>SERIE!$C$4:$GA$4</c:f>
              <c:numCache>
                <c:formatCode>mmm\-yy</c:formatCode>
                <c:ptCount val="1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</c:numCache>
            </c:numRef>
          </c:cat>
          <c:val>
            <c:numRef>
              <c:f>SERIE!$C$6:$GA$6</c:f>
              <c:numCache>
                <c:formatCode>0.00</c:formatCode>
                <c:ptCount val="181"/>
                <c:pt idx="0">
                  <c:v>1.25</c:v>
                </c:pt>
                <c:pt idx="1">
                  <c:v>1.5727272727272732</c:v>
                </c:pt>
                <c:pt idx="2">
                  <c:v>2.2999999999999994</c:v>
                </c:pt>
                <c:pt idx="3">
                  <c:v>1.8166666666666671</c:v>
                </c:pt>
                <c:pt idx="4">
                  <c:v>1.1999999999999997</c:v>
                </c:pt>
                <c:pt idx="5">
                  <c:v>1.5</c:v>
                </c:pt>
                <c:pt idx="6">
                  <c:v>2.1269230769230774</c:v>
                </c:pt>
                <c:pt idx="7">
                  <c:v>2.5038461538461543</c:v>
                </c:pt>
                <c:pt idx="8">
                  <c:v>2.0999999999999996</c:v>
                </c:pt>
                <c:pt idx="9">
                  <c:v>2.4461538461538463</c:v>
                </c:pt>
                <c:pt idx="10">
                  <c:v>2.157142857142857</c:v>
                </c:pt>
                <c:pt idx="11">
                  <c:v>2.1166666666666667</c:v>
                </c:pt>
                <c:pt idx="12">
                  <c:v>2.3041666666666667</c:v>
                </c:pt>
                <c:pt idx="13">
                  <c:v>1.7749999999999997</c:v>
                </c:pt>
                <c:pt idx="14">
                  <c:v>1.9</c:v>
                </c:pt>
                <c:pt idx="15">
                  <c:v>1.7833333333333332</c:v>
                </c:pt>
                <c:pt idx="16">
                  <c:v>1.7230769230769232</c:v>
                </c:pt>
                <c:pt idx="17">
                  <c:v>2.3461538461538458</c:v>
                </c:pt>
                <c:pt idx="18">
                  <c:v>4.8314285714285718</c:v>
                </c:pt>
                <c:pt idx="19">
                  <c:v>7.5923076923076929</c:v>
                </c:pt>
                <c:pt idx="20">
                  <c:v>2.3692307692307697</c:v>
                </c:pt>
                <c:pt idx="21">
                  <c:v>2.5333333333333337</c:v>
                </c:pt>
                <c:pt idx="22">
                  <c:v>1.6666666666666667</c:v>
                </c:pt>
                <c:pt idx="23">
                  <c:v>2.5333333333333328</c:v>
                </c:pt>
                <c:pt idx="24">
                  <c:v>1.3000000000000003</c:v>
                </c:pt>
                <c:pt idx="25">
                  <c:v>2.1999999999999997</c:v>
                </c:pt>
                <c:pt idx="26">
                  <c:v>2.0538461538461545</c:v>
                </c:pt>
                <c:pt idx="27">
                  <c:v>2.2545454545454544</c:v>
                </c:pt>
                <c:pt idx="28">
                  <c:v>2.5</c:v>
                </c:pt>
                <c:pt idx="29">
                  <c:v>2.7999999999999994</c:v>
                </c:pt>
                <c:pt idx="30">
                  <c:v>2.7818181818181826</c:v>
                </c:pt>
                <c:pt idx="31">
                  <c:v>2.8214285714285716</c:v>
                </c:pt>
                <c:pt idx="32">
                  <c:v>2.8769230769230774</c:v>
                </c:pt>
                <c:pt idx="33">
                  <c:v>2.035714285714286</c:v>
                </c:pt>
                <c:pt idx="34">
                  <c:v>2.2384615384615385</c:v>
                </c:pt>
                <c:pt idx="35">
                  <c:v>2.7076923076923074</c:v>
                </c:pt>
                <c:pt idx="36">
                  <c:v>2.9346153846153835</c:v>
                </c:pt>
                <c:pt idx="37">
                  <c:v>1.7492307692307696</c:v>
                </c:pt>
                <c:pt idx="38">
                  <c:v>2.6076923076923078</c:v>
                </c:pt>
                <c:pt idx="39">
                  <c:v>2.7818181818181817</c:v>
                </c:pt>
                <c:pt idx="40">
                  <c:v>2.5999999999999992</c:v>
                </c:pt>
                <c:pt idx="41">
                  <c:v>3.6538461538461542</c:v>
                </c:pt>
                <c:pt idx="42">
                  <c:v>2.8923076923076918</c:v>
                </c:pt>
                <c:pt idx="43">
                  <c:v>4.4833333333333334</c:v>
                </c:pt>
                <c:pt idx="44">
                  <c:v>2.4499999999999993</c:v>
                </c:pt>
                <c:pt idx="45">
                  <c:v>3.0307692307692315</c:v>
                </c:pt>
                <c:pt idx="46">
                  <c:v>3.2461538461538453</c:v>
                </c:pt>
                <c:pt idx="47">
                  <c:v>2.9416666666666669</c:v>
                </c:pt>
                <c:pt idx="48">
                  <c:v>3.9999999999999991</c:v>
                </c:pt>
                <c:pt idx="49">
                  <c:v>2.7416666666666658</c:v>
                </c:pt>
                <c:pt idx="50">
                  <c:v>3.0461538461538464</c:v>
                </c:pt>
                <c:pt idx="51">
                  <c:v>2.9090909090909092</c:v>
                </c:pt>
                <c:pt idx="52">
                  <c:v>2.7692307692307696</c:v>
                </c:pt>
                <c:pt idx="53">
                  <c:v>2.6666666666666665</c:v>
                </c:pt>
                <c:pt idx="54">
                  <c:v>5.5230769230769221</c:v>
                </c:pt>
                <c:pt idx="55">
                  <c:v>4.1899999999999995</c:v>
                </c:pt>
                <c:pt idx="56">
                  <c:v>3.092307692307692</c:v>
                </c:pt>
                <c:pt idx="57">
                  <c:v>2.7846153846153849</c:v>
                </c:pt>
                <c:pt idx="58">
                  <c:v>2.4750000000000001</c:v>
                </c:pt>
                <c:pt idx="59">
                  <c:v>3.0923076923076924</c:v>
                </c:pt>
                <c:pt idx="60">
                  <c:v>2.9230769230769229</c:v>
                </c:pt>
                <c:pt idx="61">
                  <c:v>2.270833333333333</c:v>
                </c:pt>
                <c:pt idx="62">
                  <c:v>1.6615384615384614</c:v>
                </c:pt>
                <c:pt idx="63">
                  <c:v>1.581818181818182</c:v>
                </c:pt>
                <c:pt idx="64">
                  <c:v>2.0916666666666668</c:v>
                </c:pt>
                <c:pt idx="65">
                  <c:v>2.1076923076923078</c:v>
                </c:pt>
                <c:pt idx="66">
                  <c:v>5.0178571428571432</c:v>
                </c:pt>
                <c:pt idx="67">
                  <c:v>3.0076923076923072</c:v>
                </c:pt>
                <c:pt idx="68">
                  <c:v>4.3999999999999995</c:v>
                </c:pt>
                <c:pt idx="69">
                  <c:v>3.7742857142857149</c:v>
                </c:pt>
                <c:pt idx="70">
                  <c:v>2.94</c:v>
                </c:pt>
                <c:pt idx="71">
                  <c:v>3.0428571428571431</c:v>
                </c:pt>
                <c:pt idx="72">
                  <c:v>3.4714285714285711</c:v>
                </c:pt>
                <c:pt idx="73">
                  <c:v>2.7916666666666665</c:v>
                </c:pt>
                <c:pt idx="74">
                  <c:v>2.9769230769230766</c:v>
                </c:pt>
                <c:pt idx="75">
                  <c:v>4.6000000000000005</c:v>
                </c:pt>
                <c:pt idx="76">
                  <c:v>2.7166666666666663</c:v>
                </c:pt>
                <c:pt idx="77">
                  <c:v>3.5538461538461541</c:v>
                </c:pt>
                <c:pt idx="78">
                  <c:v>4.6312500000000005</c:v>
                </c:pt>
                <c:pt idx="79">
                  <c:v>5.6538461538461542</c:v>
                </c:pt>
                <c:pt idx="80">
                  <c:v>5.2785714285714276</c:v>
                </c:pt>
                <c:pt idx="81">
                  <c:v>4.0846153846153843</c:v>
                </c:pt>
                <c:pt idx="82">
                  <c:v>5.1642857142857155</c:v>
                </c:pt>
                <c:pt idx="83">
                  <c:v>5.36</c:v>
                </c:pt>
                <c:pt idx="84">
                  <c:v>4.4000000000000004</c:v>
                </c:pt>
                <c:pt idx="85">
                  <c:v>3.6817692307692313</c:v>
                </c:pt>
                <c:pt idx="86">
                  <c:v>3.7533230769230772</c:v>
                </c:pt>
                <c:pt idx="87">
                  <c:v>4.5714285714285703</c:v>
                </c:pt>
                <c:pt idx="88">
                  <c:v>4.430769230769231</c:v>
                </c:pt>
                <c:pt idx="89">
                  <c:v>4.3357142857142854</c:v>
                </c:pt>
                <c:pt idx="90">
                  <c:v>4.541666666666667</c:v>
                </c:pt>
                <c:pt idx="91">
                  <c:v>5.3230769230769237</c:v>
                </c:pt>
                <c:pt idx="92">
                  <c:v>4.7692307692307692</c:v>
                </c:pt>
                <c:pt idx="93">
                  <c:v>4.9214285714285726</c:v>
                </c:pt>
                <c:pt idx="94">
                  <c:v>5.4846153846153847</c:v>
                </c:pt>
                <c:pt idx="95">
                  <c:v>5.4357142857142851</c:v>
                </c:pt>
                <c:pt idx="96">
                  <c:v>5.5357142857142856</c:v>
                </c:pt>
                <c:pt idx="97">
                  <c:v>4.1076923076923082</c:v>
                </c:pt>
                <c:pt idx="98">
                  <c:v>3.8615384615384625</c:v>
                </c:pt>
                <c:pt idx="99">
                  <c:v>4.5090909090909088</c:v>
                </c:pt>
                <c:pt idx="100">
                  <c:v>3.9461538461538459</c:v>
                </c:pt>
                <c:pt idx="101">
                  <c:v>3.8</c:v>
                </c:pt>
                <c:pt idx="102">
                  <c:v>7.7363636363636354</c:v>
                </c:pt>
                <c:pt idx="103">
                  <c:v>6.5</c:v>
                </c:pt>
                <c:pt idx="104">
                  <c:v>7</c:v>
                </c:pt>
                <c:pt idx="105">
                  <c:v>2.5</c:v>
                </c:pt>
                <c:pt idx="106">
                  <c:v>4.0583333333333336</c:v>
                </c:pt>
                <c:pt idx="107">
                  <c:v>1.9545454545454546</c:v>
                </c:pt>
                <c:pt idx="108">
                  <c:v>2.2071428571428569</c:v>
                </c:pt>
                <c:pt idx="109">
                  <c:v>2.5</c:v>
                </c:pt>
                <c:pt idx="110">
                  <c:v>3.6274999999999999</c:v>
                </c:pt>
                <c:pt idx="111">
                  <c:v>1.9292307692307693</c:v>
                </c:pt>
                <c:pt idx="112">
                  <c:v>2.4</c:v>
                </c:pt>
                <c:pt idx="113">
                  <c:v>1.5</c:v>
                </c:pt>
                <c:pt idx="114">
                  <c:v>3.292307692307693</c:v>
                </c:pt>
                <c:pt idx="115">
                  <c:v>2.7333333333333338</c:v>
                </c:pt>
                <c:pt idx="116">
                  <c:v>2.5666666666666669</c:v>
                </c:pt>
                <c:pt idx="117">
                  <c:v>2.5</c:v>
                </c:pt>
                <c:pt idx="118">
                  <c:v>2.8</c:v>
                </c:pt>
                <c:pt idx="119">
                  <c:v>1.8923076923076927</c:v>
                </c:pt>
                <c:pt idx="120">
                  <c:v>2.2071428571428569</c:v>
                </c:pt>
                <c:pt idx="121">
                  <c:v>2.5</c:v>
                </c:pt>
                <c:pt idx="122">
                  <c:v>3.6274999999999999</c:v>
                </c:pt>
                <c:pt idx="123">
                  <c:v>1.9292307692307693</c:v>
                </c:pt>
                <c:pt idx="124">
                  <c:v>2.4</c:v>
                </c:pt>
                <c:pt idx="125">
                  <c:v>1.5</c:v>
                </c:pt>
                <c:pt idx="126">
                  <c:v>3.292307692307693</c:v>
                </c:pt>
                <c:pt idx="127">
                  <c:v>2.7333333333333338</c:v>
                </c:pt>
                <c:pt idx="128">
                  <c:v>2.5666666666666669</c:v>
                </c:pt>
                <c:pt idx="129">
                  <c:v>2.5</c:v>
                </c:pt>
                <c:pt idx="130">
                  <c:v>2.8</c:v>
                </c:pt>
                <c:pt idx="131">
                  <c:v>1.8923076923076927</c:v>
                </c:pt>
                <c:pt idx="132">
                  <c:v>2.9153846153846152</c:v>
                </c:pt>
                <c:pt idx="133">
                  <c:v>1.6500000000000001</c:v>
                </c:pt>
                <c:pt idx="134">
                  <c:v>2.8</c:v>
                </c:pt>
                <c:pt idx="135">
                  <c:v>2.0769230769230771</c:v>
                </c:pt>
                <c:pt idx="136">
                  <c:v>1.8666666666666669</c:v>
                </c:pt>
                <c:pt idx="137">
                  <c:v>2.5749999999999997</c:v>
                </c:pt>
                <c:pt idx="138">
                  <c:v>5.5499999999999989</c:v>
                </c:pt>
                <c:pt idx="139">
                  <c:v>5.7153846153846155</c:v>
                </c:pt>
                <c:pt idx="140">
                  <c:v>3.8000000000000003</c:v>
                </c:pt>
                <c:pt idx="141">
                  <c:v>4.2230769230769232</c:v>
                </c:pt>
                <c:pt idx="142">
                  <c:v>3.7461538461538457</c:v>
                </c:pt>
                <c:pt idx="143">
                  <c:v>1.9400000000000002</c:v>
                </c:pt>
                <c:pt idx="144">
                  <c:v>3.0416666666666665</c:v>
                </c:pt>
                <c:pt idx="145">
                  <c:v>2.25</c:v>
                </c:pt>
                <c:pt idx="146">
                  <c:v>3</c:v>
                </c:pt>
                <c:pt idx="147">
                  <c:v>3.2083333333333326</c:v>
                </c:pt>
                <c:pt idx="148">
                  <c:v>2.1153846153846154</c:v>
                </c:pt>
                <c:pt idx="149">
                  <c:v>3.5538461538461541</c:v>
                </c:pt>
                <c:pt idx="150">
                  <c:v>4.4230769230769234</c:v>
                </c:pt>
                <c:pt idx="151">
                  <c:v>3.13</c:v>
                </c:pt>
                <c:pt idx="152">
                  <c:v>6.453846153846154</c:v>
                </c:pt>
                <c:pt idx="153">
                  <c:v>5.1833333333333336</c:v>
                </c:pt>
                <c:pt idx="154">
                  <c:v>7.5</c:v>
                </c:pt>
                <c:pt idx="155">
                  <c:v>7.5</c:v>
                </c:pt>
                <c:pt idx="156">
                  <c:v>2.8916666666666671</c:v>
                </c:pt>
                <c:pt idx="157">
                  <c:v>2.8538461538461539</c:v>
                </c:pt>
                <c:pt idx="158">
                  <c:v>3.4166666666666665</c:v>
                </c:pt>
                <c:pt idx="159">
                  <c:v>2.8833333333333333</c:v>
                </c:pt>
                <c:pt idx="160">
                  <c:v>4.2181818181818178</c:v>
                </c:pt>
                <c:pt idx="161">
                  <c:v>6.8</c:v>
                </c:pt>
                <c:pt idx="162">
                  <c:v>4.6923076923076916</c:v>
                </c:pt>
                <c:pt idx="163">
                  <c:v>3.792307692307693</c:v>
                </c:pt>
                <c:pt idx="164">
                  <c:v>5.5769230769230766</c:v>
                </c:pt>
                <c:pt idx="165">
                  <c:v>7</c:v>
                </c:pt>
                <c:pt idx="166">
                  <c:v>1.2833333333333334</c:v>
                </c:pt>
                <c:pt idx="167">
                  <c:v>3.4</c:v>
                </c:pt>
                <c:pt idx="168">
                  <c:v>2.7461538461538457</c:v>
                </c:pt>
                <c:pt idx="169">
                  <c:v>3.4</c:v>
                </c:pt>
                <c:pt idx="170">
                  <c:v>2.8285714285714283</c:v>
                </c:pt>
                <c:pt idx="171">
                  <c:v>3.0416666666666661</c:v>
                </c:pt>
                <c:pt idx="172">
                  <c:v>3.2416666666666667</c:v>
                </c:pt>
                <c:pt idx="173">
                  <c:v>5.2090909090909081</c:v>
                </c:pt>
                <c:pt idx="174">
                  <c:v>6.51</c:v>
                </c:pt>
                <c:pt idx="175">
                  <c:v>7.0791666666666666</c:v>
                </c:pt>
                <c:pt idx="176">
                  <c:v>6.9384615384615387</c:v>
                </c:pt>
                <c:pt idx="177">
                  <c:v>5.1692307692307695</c:v>
                </c:pt>
                <c:pt idx="178">
                  <c:v>4.9766666666666666</c:v>
                </c:pt>
                <c:pt idx="179">
                  <c:v>3.9230769230769229</c:v>
                </c:pt>
                <c:pt idx="180">
                  <c:v>6.4615384615384617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D1-4BD8-AF19-A45E92124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569472"/>
        <c:axId val="164571008"/>
      </c:lineChart>
      <c:dateAx>
        <c:axId val="1645694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4571008"/>
        <c:crosses val="autoZero"/>
        <c:auto val="1"/>
        <c:lblOffset val="100"/>
        <c:baseTimeUnit val="months"/>
        <c:majorUnit val="1"/>
      </c:dateAx>
      <c:valAx>
        <c:axId val="16457100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4569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002346009639346"/>
          <c:y val="0.15250652252510954"/>
          <c:w val="0.37027671366417536"/>
          <c:h val="6.0109576466876063E-2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10056273663879E-2"/>
          <c:y val="0.17644727615154973"/>
          <c:w val="0.89513677811550152"/>
          <c:h val="0.70977917981072569"/>
        </c:manualLayout>
      </c:layout>
      <c:lineChart>
        <c:grouping val="standard"/>
        <c:varyColors val="0"/>
        <c:ser>
          <c:idx val="0"/>
          <c:order val="0"/>
          <c:tx>
            <c:strRef>
              <c:f>FEB!$B$9</c:f>
              <c:strCache>
                <c:ptCount val="1"/>
                <c:pt idx="0">
                  <c:v>BLANCO</c:v>
                </c:pt>
              </c:strCache>
            </c:strRef>
          </c:tx>
          <c:cat>
            <c:numRef>
              <c:f>FEB!$C$7:$N$7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FEB!$C$9:$N$9</c:f>
              <c:numCache>
                <c:formatCode>0.00</c:formatCode>
                <c:ptCount val="12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6-4507-80F3-EAE2A0136F62}"/>
            </c:ext>
          </c:extLst>
        </c:ser>
        <c:ser>
          <c:idx val="1"/>
          <c:order val="1"/>
          <c:tx>
            <c:v>VER_CHICAMA</c:v>
          </c:tx>
          <c:cat>
            <c:numRef>
              <c:f>FEB!$C$7:$N$7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FEB!$C$12:$N$12</c:f>
              <c:numCache>
                <c:formatCode>0.00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6-4507-80F3-EAE2A0136F62}"/>
            </c:ext>
          </c:extLst>
        </c:ser>
        <c:ser>
          <c:idx val="2"/>
          <c:order val="2"/>
          <c:tx>
            <c:v>ESP_VER VIRU</c:v>
          </c:tx>
          <c:val>
            <c:numRef>
              <c:f>FEB!$C$10:$N$10</c:f>
              <c:numCache>
                <c:formatCode>0.00</c:formatCode>
                <c:ptCount val="12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C-4FAC-9B2F-BDF66791A892}"/>
            </c:ext>
          </c:extLst>
        </c:ser>
        <c:ser>
          <c:idx val="3"/>
          <c:order val="3"/>
          <c:tx>
            <c:v>ESP_VER MOCHE</c:v>
          </c:tx>
          <c:val>
            <c:numRef>
              <c:f>FEB!$C$11:$N$11</c:f>
              <c:numCache>
                <c:formatCode>0.00</c:formatCode>
                <c:ptCount val="12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C-4FAC-9B2F-BDF66791A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92800"/>
        <c:axId val="155294336"/>
      </c:lineChart>
      <c:catAx>
        <c:axId val="155292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5294336"/>
        <c:crosses val="autoZero"/>
        <c:auto val="1"/>
        <c:lblAlgn val="ctr"/>
        <c:lblOffset val="100"/>
        <c:noMultiLvlLbl val="0"/>
      </c:catAx>
      <c:valAx>
        <c:axId val="1552943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529280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306454307312865"/>
          <c:y val="9.779180326194635E-2"/>
          <c:w val="0.51339517444091975"/>
          <c:h val="0.11231389850587743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VALLE VIRÚ: TENDENCIA MEDIA MENSUAL DEL PRECIO EN PLANTA AGROINDUSTRIAL DE ESPÁRRAGO 2009-2021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            (S/. / Kg)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065504579148513E-2"/>
          <c:y val="0.12083790877491665"/>
          <c:w val="0.91196189549940465"/>
          <c:h val="0.72293991629424892"/>
        </c:manualLayout>
      </c:layout>
      <c:lineChart>
        <c:grouping val="standard"/>
        <c:varyColors val="0"/>
        <c:ser>
          <c:idx val="0"/>
          <c:order val="0"/>
          <c:tx>
            <c:strRef>
              <c:f>SERIE!$B$17</c:f>
              <c:strCache>
                <c:ptCount val="1"/>
                <c:pt idx="0">
                  <c:v>VERDE</c:v>
                </c:pt>
              </c:strCache>
            </c:strRef>
          </c:tx>
          <c:marker>
            <c:symbol val="none"/>
          </c:marker>
          <c:cat>
            <c:numRef>
              <c:f>SERIE!$C$15:$GA$15</c:f>
              <c:numCache>
                <c:formatCode>mmm\-yy</c:formatCode>
                <c:ptCount val="1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</c:numCache>
            </c:numRef>
          </c:cat>
          <c:val>
            <c:numRef>
              <c:f>SERIE!$C$17:$GA$17</c:f>
              <c:numCache>
                <c:formatCode>0.00</c:formatCode>
                <c:ptCount val="181"/>
                <c:pt idx="0">
                  <c:v>1.45</c:v>
                </c:pt>
                <c:pt idx="1">
                  <c:v>2.0136363636363637</c:v>
                </c:pt>
                <c:pt idx="2">
                  <c:v>2.6</c:v>
                </c:pt>
                <c:pt idx="3">
                  <c:v>2.1583333333333337</c:v>
                </c:pt>
                <c:pt idx="4">
                  <c:v>1.5166666666666668</c:v>
                </c:pt>
                <c:pt idx="5">
                  <c:v>1.7538461538461536</c:v>
                </c:pt>
                <c:pt idx="6">
                  <c:v>2.3115384615384613</c:v>
                </c:pt>
                <c:pt idx="7">
                  <c:v>2.6999999999999997</c:v>
                </c:pt>
                <c:pt idx="8">
                  <c:v>2.333333333333333</c:v>
                </c:pt>
                <c:pt idx="9">
                  <c:v>2.6384615384615384</c:v>
                </c:pt>
                <c:pt idx="10">
                  <c:v>2.4571428571428564</c:v>
                </c:pt>
                <c:pt idx="11">
                  <c:v>2.3083333333333331</c:v>
                </c:pt>
                <c:pt idx="12">
                  <c:v>2.4916666666666667</c:v>
                </c:pt>
                <c:pt idx="13">
                  <c:v>1.9666666666666661</c:v>
                </c:pt>
                <c:pt idx="14">
                  <c:v>2.1428571428571428</c:v>
                </c:pt>
                <c:pt idx="15">
                  <c:v>1.9833333333333332</c:v>
                </c:pt>
                <c:pt idx="16">
                  <c:v>1.9846153846153849</c:v>
                </c:pt>
                <c:pt idx="17">
                  <c:v>2.5923076923076924</c:v>
                </c:pt>
                <c:pt idx="18">
                  <c:v>5.0538461538461537</c:v>
                </c:pt>
                <c:pt idx="19">
                  <c:v>8.092307692307692</c:v>
                </c:pt>
                <c:pt idx="20">
                  <c:v>2.5846153846153848</c:v>
                </c:pt>
                <c:pt idx="21">
                  <c:v>2.7249999999999996</c:v>
                </c:pt>
                <c:pt idx="22">
                  <c:v>1.8666666666666663</c:v>
                </c:pt>
                <c:pt idx="23">
                  <c:v>2.7916666666666674</c:v>
                </c:pt>
                <c:pt idx="24">
                  <c:v>1.5</c:v>
                </c:pt>
                <c:pt idx="25">
                  <c:v>2.4083333333333332</c:v>
                </c:pt>
                <c:pt idx="26">
                  <c:v>2.3030769230769232</c:v>
                </c:pt>
                <c:pt idx="27">
                  <c:v>2.8909090909090907</c:v>
                </c:pt>
                <c:pt idx="28">
                  <c:v>2.7230769230769232</c:v>
                </c:pt>
                <c:pt idx="29">
                  <c:v>3.0749999999999997</c:v>
                </c:pt>
                <c:pt idx="30">
                  <c:v>3.0181818181818185</c:v>
                </c:pt>
                <c:pt idx="31">
                  <c:v>2.9461538461538463</c:v>
                </c:pt>
                <c:pt idx="32">
                  <c:v>3.1461538461538465</c:v>
                </c:pt>
                <c:pt idx="33">
                  <c:v>2.3000000000000003</c:v>
                </c:pt>
                <c:pt idx="34">
                  <c:v>2.4846153846153842</c:v>
                </c:pt>
                <c:pt idx="35">
                  <c:v>2.9461538461538459</c:v>
                </c:pt>
                <c:pt idx="36">
                  <c:v>3.1615384615384623</c:v>
                </c:pt>
                <c:pt idx="37">
                  <c:v>1.9384615384615387</c:v>
                </c:pt>
                <c:pt idx="38">
                  <c:v>2.7636363636363637</c:v>
                </c:pt>
                <c:pt idx="39">
                  <c:v>3.1090909090909089</c:v>
                </c:pt>
                <c:pt idx="40">
                  <c:v>2.8307692307692309</c:v>
                </c:pt>
                <c:pt idx="41">
                  <c:v>4.0999999999999996</c:v>
                </c:pt>
                <c:pt idx="42">
                  <c:v>3.2307692307692308</c:v>
                </c:pt>
                <c:pt idx="43">
                  <c:v>4.866666666666668</c:v>
                </c:pt>
                <c:pt idx="44">
                  <c:v>2.6750000000000007</c:v>
                </c:pt>
                <c:pt idx="45">
                  <c:v>3.2846153846153849</c:v>
                </c:pt>
                <c:pt idx="46">
                  <c:v>3.4692307692307698</c:v>
                </c:pt>
                <c:pt idx="47">
                  <c:v>3.1416666666666671</c:v>
                </c:pt>
                <c:pt idx="48">
                  <c:v>4.2230769230769232</c:v>
                </c:pt>
                <c:pt idx="49">
                  <c:v>2.9333333333333331</c:v>
                </c:pt>
                <c:pt idx="50">
                  <c:v>3.1153846153846154</c:v>
                </c:pt>
                <c:pt idx="51">
                  <c:v>3.2484615384615387</c:v>
                </c:pt>
                <c:pt idx="52">
                  <c:v>2.9692307692307693</c:v>
                </c:pt>
                <c:pt idx="53">
                  <c:v>2.8916666666666671</c:v>
                </c:pt>
                <c:pt idx="54">
                  <c:v>5.815384615384616</c:v>
                </c:pt>
                <c:pt idx="55">
                  <c:v>4.38</c:v>
                </c:pt>
                <c:pt idx="56">
                  <c:v>3.3230769230769237</c:v>
                </c:pt>
                <c:pt idx="57">
                  <c:v>3.0153846153846158</c:v>
                </c:pt>
                <c:pt idx="58">
                  <c:v>2.7416666666666671</c:v>
                </c:pt>
                <c:pt idx="59">
                  <c:v>3.338461538461539</c:v>
                </c:pt>
                <c:pt idx="60">
                  <c:v>3.1000000000000005</c:v>
                </c:pt>
                <c:pt idx="61">
                  <c:v>2.4316666666666666</c:v>
                </c:pt>
                <c:pt idx="62">
                  <c:v>1.9153846153846152</c:v>
                </c:pt>
                <c:pt idx="63">
                  <c:v>1.8153846153846156</c:v>
                </c:pt>
                <c:pt idx="64">
                  <c:v>2.3583333333333338</c:v>
                </c:pt>
                <c:pt idx="65">
                  <c:v>2.1461538461538465</c:v>
                </c:pt>
                <c:pt idx="66">
                  <c:v>5.2964285714285717</c:v>
                </c:pt>
                <c:pt idx="67">
                  <c:v>3.2153846153846151</c:v>
                </c:pt>
                <c:pt idx="68">
                  <c:v>4.7461538461538471</c:v>
                </c:pt>
                <c:pt idx="69">
                  <c:v>4.01</c:v>
                </c:pt>
                <c:pt idx="70">
                  <c:v>3.1707692307692312</c:v>
                </c:pt>
                <c:pt idx="71">
                  <c:v>3.3000000000000003</c:v>
                </c:pt>
                <c:pt idx="72">
                  <c:v>3.714285714285714</c:v>
                </c:pt>
                <c:pt idx="73">
                  <c:v>3.1076923076923069</c:v>
                </c:pt>
                <c:pt idx="74">
                  <c:v>3.2692307692307692</c:v>
                </c:pt>
                <c:pt idx="75">
                  <c:v>5.0571428571428569</c:v>
                </c:pt>
                <c:pt idx="76">
                  <c:v>2.9749999999999996</c:v>
                </c:pt>
                <c:pt idx="77">
                  <c:v>3.8769230769230756</c:v>
                </c:pt>
                <c:pt idx="78">
                  <c:v>4.8411764705882359</c:v>
                </c:pt>
                <c:pt idx="79">
                  <c:v>5.9153846153846157</c:v>
                </c:pt>
                <c:pt idx="80">
                  <c:v>5.5714285714285703</c:v>
                </c:pt>
                <c:pt idx="81">
                  <c:v>4.3384615384615381</c:v>
                </c:pt>
                <c:pt idx="82">
                  <c:v>5.4642857142857144</c:v>
                </c:pt>
                <c:pt idx="83">
                  <c:v>5.7066666666666652</c:v>
                </c:pt>
                <c:pt idx="84">
                  <c:v>4.6846153846153848</c:v>
                </c:pt>
                <c:pt idx="85">
                  <c:v>3.870692307692309</c:v>
                </c:pt>
                <c:pt idx="86">
                  <c:v>3.9687076923076927</c:v>
                </c:pt>
                <c:pt idx="87">
                  <c:v>4.8285714285714283</c:v>
                </c:pt>
                <c:pt idx="88">
                  <c:v>4.6923076923076916</c:v>
                </c:pt>
                <c:pt idx="89">
                  <c:v>4.5928571428571416</c:v>
                </c:pt>
                <c:pt idx="90">
                  <c:v>4.833333333333333</c:v>
                </c:pt>
                <c:pt idx="91">
                  <c:v>5.6333333333333329</c:v>
                </c:pt>
                <c:pt idx="92">
                  <c:v>5.0307692307692298</c:v>
                </c:pt>
                <c:pt idx="93">
                  <c:v>5.2000000000000011</c:v>
                </c:pt>
                <c:pt idx="94">
                  <c:v>5.8000000000000007</c:v>
                </c:pt>
                <c:pt idx="95">
                  <c:v>5.7714285714285722</c:v>
                </c:pt>
                <c:pt idx="96">
                  <c:v>5.8071428571428569</c:v>
                </c:pt>
                <c:pt idx="97">
                  <c:v>4.4615384615384608</c:v>
                </c:pt>
                <c:pt idx="98">
                  <c:v>4.1461538461538456</c:v>
                </c:pt>
                <c:pt idx="99">
                  <c:v>4.8</c:v>
                </c:pt>
                <c:pt idx="100">
                  <c:v>4.1692307692307704</c:v>
                </c:pt>
                <c:pt idx="101">
                  <c:v>4.3538461538461526</c:v>
                </c:pt>
                <c:pt idx="102">
                  <c:v>7.2</c:v>
                </c:pt>
                <c:pt idx="103">
                  <c:v>6.8</c:v>
                </c:pt>
                <c:pt idx="104">
                  <c:v>7</c:v>
                </c:pt>
                <c:pt idx="105">
                  <c:v>4.2000000000000011</c:v>
                </c:pt>
                <c:pt idx="106">
                  <c:v>4.4250000000000007</c:v>
                </c:pt>
                <c:pt idx="107">
                  <c:v>2.1545454545454543</c:v>
                </c:pt>
                <c:pt idx="108">
                  <c:v>2.407142857142857</c:v>
                </c:pt>
                <c:pt idx="109">
                  <c:v>2.6999999999999997</c:v>
                </c:pt>
                <c:pt idx="110">
                  <c:v>3.8275000000000006</c:v>
                </c:pt>
                <c:pt idx="111">
                  <c:v>2.1723076923076921</c:v>
                </c:pt>
                <c:pt idx="112">
                  <c:v>2.569230769230769</c:v>
                </c:pt>
                <c:pt idx="113">
                  <c:v>2.7307692307692308</c:v>
                </c:pt>
                <c:pt idx="114">
                  <c:v>3.292307692307693</c:v>
                </c:pt>
                <c:pt idx="115">
                  <c:v>2.8916666666666671</c:v>
                </c:pt>
                <c:pt idx="116">
                  <c:v>2.7666666666666671</c:v>
                </c:pt>
                <c:pt idx="117">
                  <c:v>3.2285714285714286</c:v>
                </c:pt>
                <c:pt idx="118">
                  <c:v>3.0615384615384613</c:v>
                </c:pt>
                <c:pt idx="119">
                  <c:v>2.1923076923076921</c:v>
                </c:pt>
                <c:pt idx="120">
                  <c:v>2.407142857142857</c:v>
                </c:pt>
                <c:pt idx="121">
                  <c:v>2.6999999999999997</c:v>
                </c:pt>
                <c:pt idx="122">
                  <c:v>3.8275000000000006</c:v>
                </c:pt>
                <c:pt idx="123">
                  <c:v>2.1723076923076921</c:v>
                </c:pt>
                <c:pt idx="124">
                  <c:v>2.569230769230769</c:v>
                </c:pt>
                <c:pt idx="125">
                  <c:v>2.7307692307692308</c:v>
                </c:pt>
                <c:pt idx="126">
                  <c:v>3.292307692307693</c:v>
                </c:pt>
                <c:pt idx="127">
                  <c:v>2.8916666666666671</c:v>
                </c:pt>
                <c:pt idx="128">
                  <c:v>2.7666666666666671</c:v>
                </c:pt>
                <c:pt idx="129">
                  <c:v>3.2285714285714286</c:v>
                </c:pt>
                <c:pt idx="130">
                  <c:v>3.0615384615384613</c:v>
                </c:pt>
                <c:pt idx="131">
                  <c:v>2.1923076923076921</c:v>
                </c:pt>
                <c:pt idx="132">
                  <c:v>3.1615384615384619</c:v>
                </c:pt>
                <c:pt idx="133">
                  <c:v>1.3</c:v>
                </c:pt>
                <c:pt idx="134">
                  <c:v>2.838461538461539</c:v>
                </c:pt>
                <c:pt idx="135">
                  <c:v>2.3769230769230778</c:v>
                </c:pt>
                <c:pt idx="136">
                  <c:v>2.166666666666667</c:v>
                </c:pt>
                <c:pt idx="137">
                  <c:v>2.875</c:v>
                </c:pt>
                <c:pt idx="138">
                  <c:v>5.5499999999999989</c:v>
                </c:pt>
                <c:pt idx="139">
                  <c:v>6.0153846153846144</c:v>
                </c:pt>
                <c:pt idx="140">
                  <c:v>4.0999999999999996</c:v>
                </c:pt>
                <c:pt idx="141">
                  <c:v>4.523076923076923</c:v>
                </c:pt>
                <c:pt idx="142">
                  <c:v>4.0615384615384604</c:v>
                </c:pt>
                <c:pt idx="143">
                  <c:v>2.2400000000000007</c:v>
                </c:pt>
                <c:pt idx="144">
                  <c:v>3.3416666666666663</c:v>
                </c:pt>
                <c:pt idx="145">
                  <c:v>2.2999999999999998</c:v>
                </c:pt>
                <c:pt idx="146">
                  <c:v>3.3</c:v>
                </c:pt>
                <c:pt idx="147">
                  <c:v>3.5083333333333333</c:v>
                </c:pt>
                <c:pt idx="148">
                  <c:v>2.4153846153846157</c:v>
                </c:pt>
                <c:pt idx="149">
                  <c:v>3.8538461538461535</c:v>
                </c:pt>
                <c:pt idx="150">
                  <c:v>4.7285714285714278</c:v>
                </c:pt>
                <c:pt idx="151">
                  <c:v>3.4111111111111114</c:v>
                </c:pt>
                <c:pt idx="152">
                  <c:v>6.7461538461538453</c:v>
                </c:pt>
                <c:pt idx="153">
                  <c:v>5.4833333333333316</c:v>
                </c:pt>
                <c:pt idx="154">
                  <c:v>3.0249999999999999</c:v>
                </c:pt>
                <c:pt idx="155">
                  <c:v>3.0249999999999999</c:v>
                </c:pt>
                <c:pt idx="156">
                  <c:v>3.1916666666666669</c:v>
                </c:pt>
                <c:pt idx="157">
                  <c:v>3.1538461538461537</c:v>
                </c:pt>
                <c:pt idx="158">
                  <c:v>3.7166666666666668</c:v>
                </c:pt>
                <c:pt idx="159">
                  <c:v>3.1833333333333331</c:v>
                </c:pt>
                <c:pt idx="160">
                  <c:v>4.5181818181818176</c:v>
                </c:pt>
                <c:pt idx="161">
                  <c:v>7.0999999999999988</c:v>
                </c:pt>
                <c:pt idx="162">
                  <c:v>6.299999999999998</c:v>
                </c:pt>
                <c:pt idx="163">
                  <c:v>3.9692307692307689</c:v>
                </c:pt>
                <c:pt idx="164">
                  <c:v>5.9076923076923071</c:v>
                </c:pt>
                <c:pt idx="165">
                  <c:v>3.8692307692307684</c:v>
                </c:pt>
                <c:pt idx="166">
                  <c:v>1.675</c:v>
                </c:pt>
                <c:pt idx="167">
                  <c:v>3.6999999999999993</c:v>
                </c:pt>
                <c:pt idx="168">
                  <c:v>3.1230769230769235</c:v>
                </c:pt>
                <c:pt idx="169">
                  <c:v>3.6999999999999993</c:v>
                </c:pt>
                <c:pt idx="170">
                  <c:v>3.0928571428571425</c:v>
                </c:pt>
                <c:pt idx="171">
                  <c:v>3.3416666666666668</c:v>
                </c:pt>
                <c:pt idx="172">
                  <c:v>3.5416666666666665</c:v>
                </c:pt>
                <c:pt idx="173">
                  <c:v>5.5090909090909088</c:v>
                </c:pt>
                <c:pt idx="174">
                  <c:v>6.81</c:v>
                </c:pt>
                <c:pt idx="175">
                  <c:v>7.3791666666666664</c:v>
                </c:pt>
                <c:pt idx="176">
                  <c:v>7.4153846153846139</c:v>
                </c:pt>
                <c:pt idx="177">
                  <c:v>5.4692307692307685</c:v>
                </c:pt>
                <c:pt idx="178">
                  <c:v>5.2766666666666646</c:v>
                </c:pt>
                <c:pt idx="179">
                  <c:v>4.2285714285714269</c:v>
                </c:pt>
                <c:pt idx="180">
                  <c:v>6.799999999999998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9-481F-9DFF-E676E3A7C7E1}"/>
            </c:ext>
          </c:extLst>
        </c:ser>
        <c:ser>
          <c:idx val="1"/>
          <c:order val="1"/>
          <c:tx>
            <c:strRef>
              <c:f>SERIE!$B$16</c:f>
              <c:strCache>
                <c:ptCount val="1"/>
                <c:pt idx="0">
                  <c:v>BLANCO</c:v>
                </c:pt>
              </c:strCache>
            </c:strRef>
          </c:tx>
          <c:marker>
            <c:symbol val="none"/>
          </c:marker>
          <c:cat>
            <c:numRef>
              <c:f>SERIE!$C$15:$GA$15</c:f>
              <c:numCache>
                <c:formatCode>mmm\-yy</c:formatCode>
                <c:ptCount val="1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</c:numCache>
            </c:numRef>
          </c:cat>
          <c:val>
            <c:numRef>
              <c:f>SERIE!$C$16:$GA$16</c:f>
              <c:numCache>
                <c:formatCode>0.00</c:formatCode>
                <c:ptCount val="181"/>
                <c:pt idx="0">
                  <c:v>0.84166666666666679</c:v>
                </c:pt>
                <c:pt idx="1">
                  <c:v>1.1363636363636365</c:v>
                </c:pt>
                <c:pt idx="2">
                  <c:v>1.1833333333333331</c:v>
                </c:pt>
                <c:pt idx="3">
                  <c:v>1.0833333333333333</c:v>
                </c:pt>
                <c:pt idx="4">
                  <c:v>1</c:v>
                </c:pt>
                <c:pt idx="5">
                  <c:v>1.2923076923076924</c:v>
                </c:pt>
                <c:pt idx="6">
                  <c:v>1.8961538461538463</c:v>
                </c:pt>
                <c:pt idx="7">
                  <c:v>1.5807692307692309</c:v>
                </c:pt>
                <c:pt idx="8">
                  <c:v>1.5166666666666666</c:v>
                </c:pt>
                <c:pt idx="9">
                  <c:v>1.5</c:v>
                </c:pt>
                <c:pt idx="10">
                  <c:v>1.4071428571428577</c:v>
                </c:pt>
                <c:pt idx="11">
                  <c:v>1.7166666666666668</c:v>
                </c:pt>
                <c:pt idx="12">
                  <c:v>1.8000000000000005</c:v>
                </c:pt>
                <c:pt idx="13">
                  <c:v>1.7499999999999998</c:v>
                </c:pt>
                <c:pt idx="14">
                  <c:v>1.7785714285714285</c:v>
                </c:pt>
                <c:pt idx="15">
                  <c:v>1.8666666666666663</c:v>
                </c:pt>
                <c:pt idx="16">
                  <c:v>1.4846153846153844</c:v>
                </c:pt>
                <c:pt idx="17">
                  <c:v>2.2692307692307692</c:v>
                </c:pt>
                <c:pt idx="18">
                  <c:v>3.0307692307692307</c:v>
                </c:pt>
                <c:pt idx="19">
                  <c:v>5.384615384615385</c:v>
                </c:pt>
                <c:pt idx="20">
                  <c:v>2.2692307692307692</c:v>
                </c:pt>
                <c:pt idx="21">
                  <c:v>2.35</c:v>
                </c:pt>
                <c:pt idx="22">
                  <c:v>1.9166666666666667</c:v>
                </c:pt>
                <c:pt idx="23">
                  <c:v>2.75</c:v>
                </c:pt>
                <c:pt idx="24">
                  <c:v>1.6999999999999995</c:v>
                </c:pt>
                <c:pt idx="25">
                  <c:v>2.1583333333333337</c:v>
                </c:pt>
                <c:pt idx="26">
                  <c:v>2.0923076923076924</c:v>
                </c:pt>
                <c:pt idx="27">
                  <c:v>1.8454545454545452</c:v>
                </c:pt>
                <c:pt idx="28">
                  <c:v>2.3384615384615377</c:v>
                </c:pt>
                <c:pt idx="29">
                  <c:v>2.4083333333333332</c:v>
                </c:pt>
                <c:pt idx="30">
                  <c:v>2.6090909090909089</c:v>
                </c:pt>
                <c:pt idx="31">
                  <c:v>2.3769230769230765</c:v>
                </c:pt>
                <c:pt idx="32">
                  <c:v>2.6384615384615389</c:v>
                </c:pt>
                <c:pt idx="33">
                  <c:v>1.8642857142857143</c:v>
                </c:pt>
                <c:pt idx="34">
                  <c:v>2.5</c:v>
                </c:pt>
                <c:pt idx="35">
                  <c:v>2.8923076923076922</c:v>
                </c:pt>
                <c:pt idx="36">
                  <c:v>3.2423076923076914</c:v>
                </c:pt>
                <c:pt idx="37">
                  <c:v>1.9653846153846151</c:v>
                </c:pt>
                <c:pt idx="38">
                  <c:v>2.3363636363636364</c:v>
                </c:pt>
                <c:pt idx="39">
                  <c:v>2.7727272727272729</c:v>
                </c:pt>
                <c:pt idx="40">
                  <c:v>2.1692307692307695</c:v>
                </c:pt>
                <c:pt idx="41">
                  <c:v>2.5923076923076924</c:v>
                </c:pt>
                <c:pt idx="42">
                  <c:v>2.2923076923076922</c:v>
                </c:pt>
                <c:pt idx="43">
                  <c:v>2.2083333333333335</c:v>
                </c:pt>
                <c:pt idx="44">
                  <c:v>2.1999999999999997</c:v>
                </c:pt>
                <c:pt idx="45">
                  <c:v>2.2230769230769227</c:v>
                </c:pt>
                <c:pt idx="46">
                  <c:v>2.2230769230769232</c:v>
                </c:pt>
                <c:pt idx="47">
                  <c:v>2.1999999999999997</c:v>
                </c:pt>
                <c:pt idx="48">
                  <c:v>2.4230769230769238</c:v>
                </c:pt>
                <c:pt idx="49">
                  <c:v>2.6000000000000005</c:v>
                </c:pt>
                <c:pt idx="50">
                  <c:v>2.2769230769230764</c:v>
                </c:pt>
                <c:pt idx="51">
                  <c:v>2.1999999999999997</c:v>
                </c:pt>
                <c:pt idx="52">
                  <c:v>2.1999999999999997</c:v>
                </c:pt>
                <c:pt idx="53">
                  <c:v>2.1999999999999997</c:v>
                </c:pt>
                <c:pt idx="54">
                  <c:v>2.3307692307692305</c:v>
                </c:pt>
                <c:pt idx="55">
                  <c:v>2.33</c:v>
                </c:pt>
                <c:pt idx="56">
                  <c:v>2.1999999999999997</c:v>
                </c:pt>
                <c:pt idx="57">
                  <c:v>2.2769230769230764</c:v>
                </c:pt>
                <c:pt idx="58">
                  <c:v>2.7249999999999996</c:v>
                </c:pt>
                <c:pt idx="59">
                  <c:v>2.7</c:v>
                </c:pt>
                <c:pt idx="60">
                  <c:v>2.3692307692307688</c:v>
                </c:pt>
                <c:pt idx="61">
                  <c:v>2.1166666666666663</c:v>
                </c:pt>
                <c:pt idx="62">
                  <c:v>2.2461538461538457</c:v>
                </c:pt>
                <c:pt idx="63">
                  <c:v>2.1999999999999997</c:v>
                </c:pt>
                <c:pt idx="64">
                  <c:v>2.5249999999999999</c:v>
                </c:pt>
                <c:pt idx="65">
                  <c:v>3.4076923076923085</c:v>
                </c:pt>
                <c:pt idx="66">
                  <c:v>3.4285714285714284</c:v>
                </c:pt>
                <c:pt idx="67">
                  <c:v>3.2461538461538462</c:v>
                </c:pt>
                <c:pt idx="68">
                  <c:v>3.2076923076923078</c:v>
                </c:pt>
                <c:pt idx="69">
                  <c:v>2.2357142857142858</c:v>
                </c:pt>
                <c:pt idx="70">
                  <c:v>2.4230769230769229</c:v>
                </c:pt>
                <c:pt idx="71">
                  <c:v>2.1214285714285714</c:v>
                </c:pt>
                <c:pt idx="72">
                  <c:v>2.3142857142857145</c:v>
                </c:pt>
                <c:pt idx="73">
                  <c:v>2</c:v>
                </c:pt>
                <c:pt idx="74">
                  <c:v>2.3461538461538463</c:v>
                </c:pt>
                <c:pt idx="75">
                  <c:v>2.6285714285714286</c:v>
                </c:pt>
                <c:pt idx="76">
                  <c:v>2.3249999999999997</c:v>
                </c:pt>
                <c:pt idx="77">
                  <c:v>2.9000000000000004</c:v>
                </c:pt>
                <c:pt idx="78">
                  <c:v>2.6529411764705886</c:v>
                </c:pt>
                <c:pt idx="79">
                  <c:v>3.815384615384616</c:v>
                </c:pt>
                <c:pt idx="80">
                  <c:v>3.6571428571428584</c:v>
                </c:pt>
                <c:pt idx="81">
                  <c:v>3.0846153846153843</c:v>
                </c:pt>
                <c:pt idx="82">
                  <c:v>3.1285714285714294</c:v>
                </c:pt>
                <c:pt idx="83">
                  <c:v>3.2266666666666675</c:v>
                </c:pt>
                <c:pt idx="84">
                  <c:v>2.9615384615384617</c:v>
                </c:pt>
                <c:pt idx="85">
                  <c:v>2.8153846153846152</c:v>
                </c:pt>
                <c:pt idx="86">
                  <c:v>3.092307692307692</c:v>
                </c:pt>
                <c:pt idx="87">
                  <c:v>3.3857142857142866</c:v>
                </c:pt>
                <c:pt idx="88">
                  <c:v>3.3846153846153841</c:v>
                </c:pt>
                <c:pt idx="89">
                  <c:v>3.4257142857142853</c:v>
                </c:pt>
                <c:pt idx="90">
                  <c:v>4.0583333333333336</c:v>
                </c:pt>
                <c:pt idx="91">
                  <c:v>4.3583333333333334</c:v>
                </c:pt>
                <c:pt idx="92">
                  <c:v>4.1923076923076925</c:v>
                </c:pt>
                <c:pt idx="93">
                  <c:v>4.2428571428571429</c:v>
                </c:pt>
                <c:pt idx="94">
                  <c:v>4.4307692307692301</c:v>
                </c:pt>
                <c:pt idx="95">
                  <c:v>4.3285714285714283</c:v>
                </c:pt>
                <c:pt idx="96">
                  <c:v>4.2285714285714286</c:v>
                </c:pt>
                <c:pt idx="97">
                  <c:v>3.7230769230769232</c:v>
                </c:pt>
                <c:pt idx="98">
                  <c:v>3.6692307692307695</c:v>
                </c:pt>
                <c:pt idx="99">
                  <c:v>3.5818181818181816</c:v>
                </c:pt>
                <c:pt idx="100">
                  <c:v>3</c:v>
                </c:pt>
                <c:pt idx="101">
                  <c:v>3.2923076923076926</c:v>
                </c:pt>
                <c:pt idx="102">
                  <c:v>4.2249999999999996</c:v>
                </c:pt>
                <c:pt idx="103">
                  <c:v>4.3</c:v>
                </c:pt>
                <c:pt idx="104">
                  <c:v>4.5</c:v>
                </c:pt>
                <c:pt idx="105">
                  <c:v>3.2307692307692313</c:v>
                </c:pt>
                <c:pt idx="106">
                  <c:v>3.4250000000000003</c:v>
                </c:pt>
                <c:pt idx="107">
                  <c:v>1.4727272727272724</c:v>
                </c:pt>
                <c:pt idx="108">
                  <c:v>3.092857142857143</c:v>
                </c:pt>
                <c:pt idx="109">
                  <c:v>4.2000000000000011</c:v>
                </c:pt>
                <c:pt idx="110">
                  <c:v>4.3999999999999995</c:v>
                </c:pt>
                <c:pt idx="111">
                  <c:v>4.3999999999999995</c:v>
                </c:pt>
                <c:pt idx="112">
                  <c:v>4.5230769230769221</c:v>
                </c:pt>
                <c:pt idx="113">
                  <c:v>4.7999999999999989</c:v>
                </c:pt>
                <c:pt idx="114">
                  <c:v>4.7307692307692317</c:v>
                </c:pt>
                <c:pt idx="115">
                  <c:v>4.5</c:v>
                </c:pt>
                <c:pt idx="116">
                  <c:v>4.5</c:v>
                </c:pt>
                <c:pt idx="117">
                  <c:v>4.4571428571428564</c:v>
                </c:pt>
                <c:pt idx="118">
                  <c:v>4.4230769230769234</c:v>
                </c:pt>
                <c:pt idx="119">
                  <c:v>4.5</c:v>
                </c:pt>
                <c:pt idx="120">
                  <c:v>3.092857142857143</c:v>
                </c:pt>
                <c:pt idx="121">
                  <c:v>4.2000000000000011</c:v>
                </c:pt>
                <c:pt idx="122">
                  <c:v>4.3999999999999995</c:v>
                </c:pt>
                <c:pt idx="123">
                  <c:v>4.3999999999999995</c:v>
                </c:pt>
                <c:pt idx="124">
                  <c:v>4.5230769230769221</c:v>
                </c:pt>
                <c:pt idx="125">
                  <c:v>4.7999999999999989</c:v>
                </c:pt>
                <c:pt idx="126">
                  <c:v>4.7307692307692317</c:v>
                </c:pt>
                <c:pt idx="127">
                  <c:v>4.5</c:v>
                </c:pt>
                <c:pt idx="128">
                  <c:v>4.5</c:v>
                </c:pt>
                <c:pt idx="129">
                  <c:v>4.4571428571428564</c:v>
                </c:pt>
                <c:pt idx="130">
                  <c:v>4.4230769230769234</c:v>
                </c:pt>
                <c:pt idx="131">
                  <c:v>4.5</c:v>
                </c:pt>
                <c:pt idx="132">
                  <c:v>3.3461538461538463</c:v>
                </c:pt>
                <c:pt idx="133">
                  <c:v>2.7</c:v>
                </c:pt>
                <c:pt idx="134">
                  <c:v>3.5538461538461545</c:v>
                </c:pt>
                <c:pt idx="135">
                  <c:v>3.2153846153846151</c:v>
                </c:pt>
                <c:pt idx="136">
                  <c:v>2.9916666666666671</c:v>
                </c:pt>
                <c:pt idx="137">
                  <c:v>3.3541666666666665</c:v>
                </c:pt>
                <c:pt idx="138">
                  <c:v>3.5500000000000003</c:v>
                </c:pt>
                <c:pt idx="139">
                  <c:v>3.7000000000000006</c:v>
                </c:pt>
                <c:pt idx="140">
                  <c:v>3.4769230769230766</c:v>
                </c:pt>
                <c:pt idx="141">
                  <c:v>3.5653846153846152</c:v>
                </c:pt>
                <c:pt idx="142">
                  <c:v>3.5638461538461539</c:v>
                </c:pt>
                <c:pt idx="143">
                  <c:v>3.3599999999999994</c:v>
                </c:pt>
                <c:pt idx="144">
                  <c:v>3.3166666666666678</c:v>
                </c:pt>
                <c:pt idx="145">
                  <c:v>3.2</c:v>
                </c:pt>
                <c:pt idx="146">
                  <c:v>3.2</c:v>
                </c:pt>
                <c:pt idx="147">
                  <c:v>3.6774999999999998</c:v>
                </c:pt>
                <c:pt idx="148">
                  <c:v>3.1230769230769231</c:v>
                </c:pt>
                <c:pt idx="149">
                  <c:v>3.6846153846153857</c:v>
                </c:pt>
                <c:pt idx="150">
                  <c:v>3.8714285714285706</c:v>
                </c:pt>
                <c:pt idx="151">
                  <c:v>4.0555555555555562</c:v>
                </c:pt>
                <c:pt idx="152">
                  <c:v>4.8230769230769219</c:v>
                </c:pt>
                <c:pt idx="153">
                  <c:v>4.241666666666668</c:v>
                </c:pt>
                <c:pt idx="154">
                  <c:v>4.1750000000000007</c:v>
                </c:pt>
                <c:pt idx="155">
                  <c:v>4.1750000000000007</c:v>
                </c:pt>
                <c:pt idx="156">
                  <c:v>3.3166666666666669</c:v>
                </c:pt>
                <c:pt idx="157">
                  <c:v>3.7615384615384624</c:v>
                </c:pt>
                <c:pt idx="158">
                  <c:v>3.7000000000000006</c:v>
                </c:pt>
                <c:pt idx="159">
                  <c:v>3.5333333333333337</c:v>
                </c:pt>
                <c:pt idx="160">
                  <c:v>3.4727272727272722</c:v>
                </c:pt>
                <c:pt idx="161">
                  <c:v>3.8200000000000003</c:v>
                </c:pt>
                <c:pt idx="162">
                  <c:v>4.0230769230769239</c:v>
                </c:pt>
                <c:pt idx="163">
                  <c:v>3.7384615384615389</c:v>
                </c:pt>
                <c:pt idx="164">
                  <c:v>3.7307692307692295</c:v>
                </c:pt>
                <c:pt idx="165">
                  <c:v>3.7153846153846164</c:v>
                </c:pt>
                <c:pt idx="166">
                  <c:v>3.4166666666666661</c:v>
                </c:pt>
                <c:pt idx="167">
                  <c:v>3.600000000000001</c:v>
                </c:pt>
                <c:pt idx="168">
                  <c:v>3.399999999999999</c:v>
                </c:pt>
                <c:pt idx="169">
                  <c:v>3.600000000000001</c:v>
                </c:pt>
                <c:pt idx="170">
                  <c:v>3.8214285714285707</c:v>
                </c:pt>
                <c:pt idx="171">
                  <c:v>3.816666666666666</c:v>
                </c:pt>
                <c:pt idx="172">
                  <c:v>3.5583333333333336</c:v>
                </c:pt>
                <c:pt idx="173">
                  <c:v>3.600000000000001</c:v>
                </c:pt>
                <c:pt idx="174">
                  <c:v>3.66</c:v>
                </c:pt>
                <c:pt idx="175">
                  <c:v>4.1749999999999989</c:v>
                </c:pt>
                <c:pt idx="176">
                  <c:v>5.4538461538461531</c:v>
                </c:pt>
                <c:pt idx="177">
                  <c:v>3.2999999999999994</c:v>
                </c:pt>
                <c:pt idx="178">
                  <c:v>3.7999999999999994</c:v>
                </c:pt>
                <c:pt idx="179">
                  <c:v>3.7999999999999994</c:v>
                </c:pt>
                <c:pt idx="180">
                  <c:v>4.0153846153846153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9-481F-9DFF-E676E3A7C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20224"/>
        <c:axId val="182822016"/>
      </c:lineChart>
      <c:dateAx>
        <c:axId val="18282022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2822016"/>
        <c:crosses val="autoZero"/>
        <c:auto val="1"/>
        <c:lblOffset val="100"/>
        <c:baseTimeUnit val="months"/>
        <c:majorUnit val="1"/>
      </c:dateAx>
      <c:valAx>
        <c:axId val="18282201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2820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252423838501473"/>
          <c:y val="0.18299971692225009"/>
          <c:w val="0.41276407158199013"/>
          <c:h val="5.9620880723242925E-2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s-PE" sz="1200" b="1">
                <a:solidFill>
                  <a:schemeClr val="accent1"/>
                </a:solidFill>
              </a:rPr>
              <a:t>VALLE VIRÚ: TENDENCIA MEDIA MENSUAL DEL PRECIO EN CHACRA  Y EN PLANTA PROCESADORA DE ESPÁRRAGO BLANCO 2009-2021 (S/. / 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4827981379791125E-2"/>
          <c:y val="0.12571870038986691"/>
          <c:w val="0.95027601557061192"/>
          <c:h val="0.69591005507136161"/>
        </c:manualLayout>
      </c:layout>
      <c:lineChart>
        <c:grouping val="standard"/>
        <c:varyColors val="0"/>
        <c:ser>
          <c:idx val="2"/>
          <c:order val="0"/>
          <c:tx>
            <c:strRef>
              <c:f>SERIE!$A$46</c:f>
              <c:strCache>
                <c:ptCount val="1"/>
                <c:pt idx="0">
                  <c:v>CHACRA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SERIE!$C$15:$GA$15</c:f>
              <c:numCache>
                <c:formatCode>mmm\-yy</c:formatCode>
                <c:ptCount val="1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</c:numCache>
            </c:numRef>
          </c:cat>
          <c:val>
            <c:numRef>
              <c:f>SERIE!$C$5:$GA$5</c:f>
              <c:numCache>
                <c:formatCode>0.00</c:formatCode>
                <c:ptCount val="181"/>
                <c:pt idx="0">
                  <c:v>0.64166666666666661</c:v>
                </c:pt>
                <c:pt idx="1">
                  <c:v>0.79090909090909089</c:v>
                </c:pt>
                <c:pt idx="2">
                  <c:v>0.9916666666666667</c:v>
                </c:pt>
                <c:pt idx="3">
                  <c:v>0.88333333333333341</c:v>
                </c:pt>
                <c:pt idx="4">
                  <c:v>0.79999999999999993</c:v>
                </c:pt>
                <c:pt idx="5">
                  <c:v>1.0923076923076924</c:v>
                </c:pt>
                <c:pt idx="6">
                  <c:v>1.6961538461538466</c:v>
                </c:pt>
                <c:pt idx="7">
                  <c:v>1.4269230769230767</c:v>
                </c:pt>
                <c:pt idx="8">
                  <c:v>1.3166666666666669</c:v>
                </c:pt>
                <c:pt idx="9">
                  <c:v>1.3000000000000003</c:v>
                </c:pt>
                <c:pt idx="10">
                  <c:v>1.2142857142857142</c:v>
                </c:pt>
                <c:pt idx="11">
                  <c:v>1.5</c:v>
                </c:pt>
                <c:pt idx="12">
                  <c:v>1.5999999999999999</c:v>
                </c:pt>
                <c:pt idx="13">
                  <c:v>1.5833333333333333</c:v>
                </c:pt>
                <c:pt idx="14">
                  <c:v>1.6142857142857143</c:v>
                </c:pt>
                <c:pt idx="15">
                  <c:v>1.6583333333333334</c:v>
                </c:pt>
                <c:pt idx="16">
                  <c:v>1.3076923076923077</c:v>
                </c:pt>
                <c:pt idx="17">
                  <c:v>2.069230769230769</c:v>
                </c:pt>
                <c:pt idx="18">
                  <c:v>2.8857142857142861</c:v>
                </c:pt>
                <c:pt idx="19">
                  <c:v>4.9230769230769234</c:v>
                </c:pt>
                <c:pt idx="20">
                  <c:v>2.0846153846153843</c:v>
                </c:pt>
                <c:pt idx="21">
                  <c:v>2.15</c:v>
                </c:pt>
                <c:pt idx="22">
                  <c:v>1.7333333333333332</c:v>
                </c:pt>
                <c:pt idx="23">
                  <c:v>2.4916666666666663</c:v>
                </c:pt>
                <c:pt idx="24">
                  <c:v>1.5</c:v>
                </c:pt>
                <c:pt idx="25">
                  <c:v>1.958333333333333</c:v>
                </c:pt>
                <c:pt idx="26">
                  <c:v>1.9076923076923076</c:v>
                </c:pt>
                <c:pt idx="27">
                  <c:v>1.6999999999999995</c:v>
                </c:pt>
                <c:pt idx="28">
                  <c:v>2.0769230769230766</c:v>
                </c:pt>
                <c:pt idx="29">
                  <c:v>2.1750000000000003</c:v>
                </c:pt>
                <c:pt idx="30">
                  <c:v>2.3909090909090911</c:v>
                </c:pt>
                <c:pt idx="31">
                  <c:v>2.2214285714285711</c:v>
                </c:pt>
                <c:pt idx="32">
                  <c:v>2.4153846153846152</c:v>
                </c:pt>
                <c:pt idx="33">
                  <c:v>1.578571428571429</c:v>
                </c:pt>
                <c:pt idx="34">
                  <c:v>2.2076923076923074</c:v>
                </c:pt>
                <c:pt idx="35">
                  <c:v>2.6153846153846154</c:v>
                </c:pt>
                <c:pt idx="36">
                  <c:v>2.9538461538461536</c:v>
                </c:pt>
                <c:pt idx="37">
                  <c:v>1.8338461538461541</c:v>
                </c:pt>
                <c:pt idx="38">
                  <c:v>2.1507692307692308</c:v>
                </c:pt>
                <c:pt idx="39">
                  <c:v>2.4636363636363638</c:v>
                </c:pt>
                <c:pt idx="40">
                  <c:v>2.0000000000000004</c:v>
                </c:pt>
                <c:pt idx="41">
                  <c:v>2.2538461538461543</c:v>
                </c:pt>
                <c:pt idx="42">
                  <c:v>2.0923076923076924</c:v>
                </c:pt>
                <c:pt idx="43">
                  <c:v>2</c:v>
                </c:pt>
                <c:pt idx="44">
                  <c:v>2</c:v>
                </c:pt>
                <c:pt idx="45">
                  <c:v>2.046153846153846</c:v>
                </c:pt>
                <c:pt idx="46">
                  <c:v>2</c:v>
                </c:pt>
                <c:pt idx="47">
                  <c:v>2</c:v>
                </c:pt>
                <c:pt idx="48">
                  <c:v>2.1999999999999993</c:v>
                </c:pt>
                <c:pt idx="49">
                  <c:v>2.3999999999999995</c:v>
                </c:pt>
                <c:pt idx="50">
                  <c:v>2.0769230769230771</c:v>
                </c:pt>
                <c:pt idx="51">
                  <c:v>2</c:v>
                </c:pt>
                <c:pt idx="52">
                  <c:v>2</c:v>
                </c:pt>
                <c:pt idx="53">
                  <c:v>2.0333333333333332</c:v>
                </c:pt>
                <c:pt idx="54">
                  <c:v>2.138461538461538</c:v>
                </c:pt>
                <c:pt idx="55">
                  <c:v>2.1100000000000003</c:v>
                </c:pt>
                <c:pt idx="56">
                  <c:v>2</c:v>
                </c:pt>
                <c:pt idx="57">
                  <c:v>2.0769230769230771</c:v>
                </c:pt>
                <c:pt idx="58">
                  <c:v>2.5249999999999999</c:v>
                </c:pt>
                <c:pt idx="59">
                  <c:v>2.5</c:v>
                </c:pt>
                <c:pt idx="60">
                  <c:v>2.1692307692307695</c:v>
                </c:pt>
                <c:pt idx="61">
                  <c:v>1.9166666666666667</c:v>
                </c:pt>
                <c:pt idx="62">
                  <c:v>2.0461538461538464</c:v>
                </c:pt>
                <c:pt idx="63">
                  <c:v>2</c:v>
                </c:pt>
                <c:pt idx="64">
                  <c:v>2.3250000000000002</c:v>
                </c:pt>
                <c:pt idx="65">
                  <c:v>3.1538461538461537</c:v>
                </c:pt>
                <c:pt idx="66">
                  <c:v>3.1714285714285717</c:v>
                </c:pt>
                <c:pt idx="67">
                  <c:v>3.0307692307692307</c:v>
                </c:pt>
                <c:pt idx="68">
                  <c:v>2.9230769230769229</c:v>
                </c:pt>
                <c:pt idx="69">
                  <c:v>2</c:v>
                </c:pt>
                <c:pt idx="70">
                  <c:v>2.2076923076923078</c:v>
                </c:pt>
                <c:pt idx="71">
                  <c:v>1.9142857142857146</c:v>
                </c:pt>
                <c:pt idx="72">
                  <c:v>2.0714285714285716</c:v>
                </c:pt>
                <c:pt idx="73">
                  <c:v>1.8000000000000005</c:v>
                </c:pt>
                <c:pt idx="74">
                  <c:v>2.0769230769230766</c:v>
                </c:pt>
                <c:pt idx="75">
                  <c:v>2.4181818181818184</c:v>
                </c:pt>
                <c:pt idx="76">
                  <c:v>2.1</c:v>
                </c:pt>
                <c:pt idx="77">
                  <c:v>2.6769230769230767</c:v>
                </c:pt>
                <c:pt idx="78">
                  <c:v>2.4749999999999996</c:v>
                </c:pt>
                <c:pt idx="79">
                  <c:v>3.5230769230769234</c:v>
                </c:pt>
                <c:pt idx="80">
                  <c:v>3.4285714285714284</c:v>
                </c:pt>
                <c:pt idx="81">
                  <c:v>2.8461538461538458</c:v>
                </c:pt>
                <c:pt idx="82">
                  <c:v>2.9071428571428575</c:v>
                </c:pt>
                <c:pt idx="83">
                  <c:v>2.9933333333333332</c:v>
                </c:pt>
                <c:pt idx="84">
                  <c:v>2.7461538461538462</c:v>
                </c:pt>
                <c:pt idx="85">
                  <c:v>2.6461538461538461</c:v>
                </c:pt>
                <c:pt idx="86">
                  <c:v>2.8538461538461539</c:v>
                </c:pt>
                <c:pt idx="87">
                  <c:v>3.1142857142857139</c:v>
                </c:pt>
                <c:pt idx="88">
                  <c:v>3.0923076923076924</c:v>
                </c:pt>
                <c:pt idx="89">
                  <c:v>3.1428571428571423</c:v>
                </c:pt>
                <c:pt idx="90">
                  <c:v>3.7916666666666665</c:v>
                </c:pt>
                <c:pt idx="91">
                  <c:v>4.1000000000000005</c:v>
                </c:pt>
                <c:pt idx="92">
                  <c:v>3.7692307692307692</c:v>
                </c:pt>
                <c:pt idx="93">
                  <c:v>3.9714285714285706</c:v>
                </c:pt>
                <c:pt idx="94">
                  <c:v>4.1846153846153848</c:v>
                </c:pt>
                <c:pt idx="95">
                  <c:v>4.0428571428571436</c:v>
                </c:pt>
                <c:pt idx="96">
                  <c:v>3.9642857142857149</c:v>
                </c:pt>
                <c:pt idx="97">
                  <c:v>3.4923076923076914</c:v>
                </c:pt>
                <c:pt idx="98">
                  <c:v>3.4330769230769231</c:v>
                </c:pt>
                <c:pt idx="99">
                  <c:v>3.3818181818181823</c:v>
                </c:pt>
                <c:pt idx="100">
                  <c:v>2.8</c:v>
                </c:pt>
                <c:pt idx="101">
                  <c:v>3</c:v>
                </c:pt>
                <c:pt idx="102">
                  <c:v>4.0181818181818185</c:v>
                </c:pt>
                <c:pt idx="103">
                  <c:v>4</c:v>
                </c:pt>
                <c:pt idx="104">
                  <c:v>4.5</c:v>
                </c:pt>
                <c:pt idx="105">
                  <c:v>2</c:v>
                </c:pt>
                <c:pt idx="106">
                  <c:v>3.3083333333333336</c:v>
                </c:pt>
                <c:pt idx="107">
                  <c:v>1.2727272727272727</c:v>
                </c:pt>
                <c:pt idx="108">
                  <c:v>2.8928571428571428</c:v>
                </c:pt>
                <c:pt idx="109">
                  <c:v>4</c:v>
                </c:pt>
                <c:pt idx="110">
                  <c:v>4.2000000000000011</c:v>
                </c:pt>
                <c:pt idx="111">
                  <c:v>4.2000000000000011</c:v>
                </c:pt>
                <c:pt idx="112">
                  <c:v>4.3230769230769237</c:v>
                </c:pt>
                <c:pt idx="113">
                  <c:v>4.5999999999999996</c:v>
                </c:pt>
                <c:pt idx="114">
                  <c:v>4.7307692307692317</c:v>
                </c:pt>
                <c:pt idx="115">
                  <c:v>4.2999999999999989</c:v>
                </c:pt>
                <c:pt idx="116">
                  <c:v>4.2999999999999989</c:v>
                </c:pt>
                <c:pt idx="117">
                  <c:v>4.2</c:v>
                </c:pt>
                <c:pt idx="118">
                  <c:v>4.2230769230769223</c:v>
                </c:pt>
                <c:pt idx="119">
                  <c:v>4.2999999999999989</c:v>
                </c:pt>
                <c:pt idx="120">
                  <c:v>2.8928571428571428</c:v>
                </c:pt>
                <c:pt idx="121">
                  <c:v>4</c:v>
                </c:pt>
                <c:pt idx="122">
                  <c:v>4.2000000000000011</c:v>
                </c:pt>
                <c:pt idx="123">
                  <c:v>4.2000000000000011</c:v>
                </c:pt>
                <c:pt idx="124">
                  <c:v>4.3230769230769237</c:v>
                </c:pt>
                <c:pt idx="125">
                  <c:v>4.5999999999999996</c:v>
                </c:pt>
                <c:pt idx="126">
                  <c:v>4.7307692307692317</c:v>
                </c:pt>
                <c:pt idx="127">
                  <c:v>4.2999999999999989</c:v>
                </c:pt>
                <c:pt idx="128">
                  <c:v>4.2999999999999989</c:v>
                </c:pt>
                <c:pt idx="129">
                  <c:v>4.2</c:v>
                </c:pt>
                <c:pt idx="130">
                  <c:v>4.2230769230769223</c:v>
                </c:pt>
                <c:pt idx="131">
                  <c:v>4.2999999999999989</c:v>
                </c:pt>
                <c:pt idx="132">
                  <c:v>3.1461538461538461</c:v>
                </c:pt>
                <c:pt idx="133">
                  <c:v>2.7708333333333335</c:v>
                </c:pt>
                <c:pt idx="134">
                  <c:v>3.5</c:v>
                </c:pt>
                <c:pt idx="135">
                  <c:v>3.0153846153846149</c:v>
                </c:pt>
                <c:pt idx="136">
                  <c:v>2.7916666666666665</c:v>
                </c:pt>
                <c:pt idx="137">
                  <c:v>3.1708333333333338</c:v>
                </c:pt>
                <c:pt idx="138">
                  <c:v>3.5500000000000003</c:v>
                </c:pt>
                <c:pt idx="139">
                  <c:v>3.5</c:v>
                </c:pt>
                <c:pt idx="140">
                  <c:v>3.2769230769230764</c:v>
                </c:pt>
                <c:pt idx="141">
                  <c:v>3.365384615384615</c:v>
                </c:pt>
                <c:pt idx="142">
                  <c:v>3.3638461538461537</c:v>
                </c:pt>
                <c:pt idx="143">
                  <c:v>3.1599999999999997</c:v>
                </c:pt>
                <c:pt idx="144">
                  <c:v>3.1166666666666658</c:v>
                </c:pt>
                <c:pt idx="145">
                  <c:v>3</c:v>
                </c:pt>
                <c:pt idx="146">
                  <c:v>3</c:v>
                </c:pt>
                <c:pt idx="147">
                  <c:v>3.4610000000000003</c:v>
                </c:pt>
                <c:pt idx="148">
                  <c:v>2.9230769230769229</c:v>
                </c:pt>
                <c:pt idx="149">
                  <c:v>3.4846153846153851</c:v>
                </c:pt>
                <c:pt idx="150">
                  <c:v>3.661538461538461</c:v>
                </c:pt>
                <c:pt idx="151">
                  <c:v>3.8599999999999994</c:v>
                </c:pt>
                <c:pt idx="152">
                  <c:v>4.6076923076923082</c:v>
                </c:pt>
                <c:pt idx="153">
                  <c:v>4.041666666666667</c:v>
                </c:pt>
                <c:pt idx="154">
                  <c:v>4.0999999999999996</c:v>
                </c:pt>
                <c:pt idx="155">
                  <c:v>4.0999999999999996</c:v>
                </c:pt>
                <c:pt idx="156">
                  <c:v>3.1166666666666667</c:v>
                </c:pt>
                <c:pt idx="157">
                  <c:v>3.5615384615384613</c:v>
                </c:pt>
                <c:pt idx="158">
                  <c:v>3.5</c:v>
                </c:pt>
                <c:pt idx="159">
                  <c:v>3.3333333333333335</c:v>
                </c:pt>
                <c:pt idx="160">
                  <c:v>3.2727272727272734</c:v>
                </c:pt>
                <c:pt idx="161">
                  <c:v>3.6399999999999997</c:v>
                </c:pt>
                <c:pt idx="162">
                  <c:v>3.8230769230769228</c:v>
                </c:pt>
                <c:pt idx="163">
                  <c:v>3.6692307692307695</c:v>
                </c:pt>
                <c:pt idx="164">
                  <c:v>3.5</c:v>
                </c:pt>
                <c:pt idx="165">
                  <c:v>3.5</c:v>
                </c:pt>
                <c:pt idx="166">
                  <c:v>5.1846153846153848</c:v>
                </c:pt>
                <c:pt idx="167">
                  <c:v>3.399999999999999</c:v>
                </c:pt>
                <c:pt idx="168">
                  <c:v>3.2</c:v>
                </c:pt>
                <c:pt idx="169">
                  <c:v>3.399999999999999</c:v>
                </c:pt>
                <c:pt idx="170">
                  <c:v>3.5714285714285725</c:v>
                </c:pt>
                <c:pt idx="171">
                  <c:v>3.5166666666666671</c:v>
                </c:pt>
                <c:pt idx="172">
                  <c:v>3.2583333333333333</c:v>
                </c:pt>
                <c:pt idx="173">
                  <c:v>3.3</c:v>
                </c:pt>
                <c:pt idx="174">
                  <c:v>3.3600000000000003</c:v>
                </c:pt>
                <c:pt idx="175">
                  <c:v>3.875</c:v>
                </c:pt>
                <c:pt idx="176">
                  <c:v>7.115384615384615</c:v>
                </c:pt>
                <c:pt idx="177">
                  <c:v>3</c:v>
                </c:pt>
                <c:pt idx="178">
                  <c:v>3.5</c:v>
                </c:pt>
                <c:pt idx="179">
                  <c:v>3.5</c:v>
                </c:pt>
                <c:pt idx="18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1-426D-AFC1-33DCBA8C4FD3}"/>
            </c:ext>
          </c:extLst>
        </c:ser>
        <c:ser>
          <c:idx val="3"/>
          <c:order val="1"/>
          <c:tx>
            <c:strRef>
              <c:f>SERIE!$A$47</c:f>
              <c:strCache>
                <c:ptCount val="1"/>
                <c:pt idx="0">
                  <c:v>PLANTA PROCESADORA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SERIE!$C$15:$GA$15</c:f>
              <c:numCache>
                <c:formatCode>mmm\-yy</c:formatCode>
                <c:ptCount val="1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</c:numCache>
            </c:numRef>
          </c:cat>
          <c:val>
            <c:numRef>
              <c:f>SERIE!$C$16:$GA$16</c:f>
              <c:numCache>
                <c:formatCode>0.00</c:formatCode>
                <c:ptCount val="181"/>
                <c:pt idx="0">
                  <c:v>0.84166666666666679</c:v>
                </c:pt>
                <c:pt idx="1">
                  <c:v>1.1363636363636365</c:v>
                </c:pt>
                <c:pt idx="2">
                  <c:v>1.1833333333333331</c:v>
                </c:pt>
                <c:pt idx="3">
                  <c:v>1.0833333333333333</c:v>
                </c:pt>
                <c:pt idx="4">
                  <c:v>1</c:v>
                </c:pt>
                <c:pt idx="5">
                  <c:v>1.2923076923076924</c:v>
                </c:pt>
                <c:pt idx="6">
                  <c:v>1.8961538461538463</c:v>
                </c:pt>
                <c:pt idx="7">
                  <c:v>1.5807692307692309</c:v>
                </c:pt>
                <c:pt idx="8">
                  <c:v>1.5166666666666666</c:v>
                </c:pt>
                <c:pt idx="9">
                  <c:v>1.5</c:v>
                </c:pt>
                <c:pt idx="10">
                  <c:v>1.4071428571428577</c:v>
                </c:pt>
                <c:pt idx="11">
                  <c:v>1.7166666666666668</c:v>
                </c:pt>
                <c:pt idx="12">
                  <c:v>1.8000000000000005</c:v>
                </c:pt>
                <c:pt idx="13">
                  <c:v>1.7499999999999998</c:v>
                </c:pt>
                <c:pt idx="14">
                  <c:v>1.7785714285714285</c:v>
                </c:pt>
                <c:pt idx="15">
                  <c:v>1.8666666666666663</c:v>
                </c:pt>
                <c:pt idx="16">
                  <c:v>1.4846153846153844</c:v>
                </c:pt>
                <c:pt idx="17">
                  <c:v>2.2692307692307692</c:v>
                </c:pt>
                <c:pt idx="18">
                  <c:v>3.0307692307692307</c:v>
                </c:pt>
                <c:pt idx="19">
                  <c:v>5.384615384615385</c:v>
                </c:pt>
                <c:pt idx="20">
                  <c:v>2.2692307692307692</c:v>
                </c:pt>
                <c:pt idx="21">
                  <c:v>2.35</c:v>
                </c:pt>
                <c:pt idx="22">
                  <c:v>1.9166666666666667</c:v>
                </c:pt>
                <c:pt idx="23">
                  <c:v>2.75</c:v>
                </c:pt>
                <c:pt idx="24">
                  <c:v>1.6999999999999995</c:v>
                </c:pt>
                <c:pt idx="25">
                  <c:v>2.1583333333333337</c:v>
                </c:pt>
                <c:pt idx="26">
                  <c:v>2.0923076923076924</c:v>
                </c:pt>
                <c:pt idx="27">
                  <c:v>1.8454545454545452</c:v>
                </c:pt>
                <c:pt idx="28">
                  <c:v>2.3384615384615377</c:v>
                </c:pt>
                <c:pt idx="29">
                  <c:v>2.4083333333333332</c:v>
                </c:pt>
                <c:pt idx="30">
                  <c:v>2.6090909090909089</c:v>
                </c:pt>
                <c:pt idx="31">
                  <c:v>2.3769230769230765</c:v>
                </c:pt>
                <c:pt idx="32">
                  <c:v>2.6384615384615389</c:v>
                </c:pt>
                <c:pt idx="33">
                  <c:v>1.8642857142857143</c:v>
                </c:pt>
                <c:pt idx="34">
                  <c:v>2.5</c:v>
                </c:pt>
                <c:pt idx="35">
                  <c:v>2.8923076923076922</c:v>
                </c:pt>
                <c:pt idx="36">
                  <c:v>3.2423076923076914</c:v>
                </c:pt>
                <c:pt idx="37">
                  <c:v>1.9653846153846151</c:v>
                </c:pt>
                <c:pt idx="38">
                  <c:v>2.3363636363636364</c:v>
                </c:pt>
                <c:pt idx="39">
                  <c:v>2.7727272727272729</c:v>
                </c:pt>
                <c:pt idx="40">
                  <c:v>2.1692307692307695</c:v>
                </c:pt>
                <c:pt idx="41">
                  <c:v>2.5923076923076924</c:v>
                </c:pt>
                <c:pt idx="42">
                  <c:v>2.2923076923076922</c:v>
                </c:pt>
                <c:pt idx="43">
                  <c:v>2.2083333333333335</c:v>
                </c:pt>
                <c:pt idx="44">
                  <c:v>2.1999999999999997</c:v>
                </c:pt>
                <c:pt idx="45">
                  <c:v>2.2230769230769227</c:v>
                </c:pt>
                <c:pt idx="46">
                  <c:v>2.2230769230769232</c:v>
                </c:pt>
                <c:pt idx="47">
                  <c:v>2.1999999999999997</c:v>
                </c:pt>
                <c:pt idx="48">
                  <c:v>2.4230769230769238</c:v>
                </c:pt>
                <c:pt idx="49">
                  <c:v>2.6000000000000005</c:v>
                </c:pt>
                <c:pt idx="50">
                  <c:v>2.2769230769230764</c:v>
                </c:pt>
                <c:pt idx="51">
                  <c:v>2.1999999999999997</c:v>
                </c:pt>
                <c:pt idx="52">
                  <c:v>2.1999999999999997</c:v>
                </c:pt>
                <c:pt idx="53">
                  <c:v>2.1999999999999997</c:v>
                </c:pt>
                <c:pt idx="54">
                  <c:v>2.3307692307692305</c:v>
                </c:pt>
                <c:pt idx="55">
                  <c:v>2.33</c:v>
                </c:pt>
                <c:pt idx="56">
                  <c:v>2.1999999999999997</c:v>
                </c:pt>
                <c:pt idx="57">
                  <c:v>2.2769230769230764</c:v>
                </c:pt>
                <c:pt idx="58">
                  <c:v>2.7249999999999996</c:v>
                </c:pt>
                <c:pt idx="59">
                  <c:v>2.7</c:v>
                </c:pt>
                <c:pt idx="60">
                  <c:v>2.3692307692307688</c:v>
                </c:pt>
                <c:pt idx="61">
                  <c:v>2.1166666666666663</c:v>
                </c:pt>
                <c:pt idx="62">
                  <c:v>2.2461538461538457</c:v>
                </c:pt>
                <c:pt idx="63">
                  <c:v>2.1999999999999997</c:v>
                </c:pt>
                <c:pt idx="64">
                  <c:v>2.5249999999999999</c:v>
                </c:pt>
                <c:pt idx="65">
                  <c:v>3.4076923076923085</c:v>
                </c:pt>
                <c:pt idx="66">
                  <c:v>3.4285714285714284</c:v>
                </c:pt>
                <c:pt idx="67">
                  <c:v>3.2461538461538462</c:v>
                </c:pt>
                <c:pt idx="68">
                  <c:v>3.2076923076923078</c:v>
                </c:pt>
                <c:pt idx="69">
                  <c:v>2.2357142857142858</c:v>
                </c:pt>
                <c:pt idx="70">
                  <c:v>2.4230769230769229</c:v>
                </c:pt>
                <c:pt idx="71">
                  <c:v>2.1214285714285714</c:v>
                </c:pt>
                <c:pt idx="72">
                  <c:v>2.3142857142857145</c:v>
                </c:pt>
                <c:pt idx="73">
                  <c:v>2</c:v>
                </c:pt>
                <c:pt idx="74">
                  <c:v>2.3461538461538463</c:v>
                </c:pt>
                <c:pt idx="75">
                  <c:v>2.6285714285714286</c:v>
                </c:pt>
                <c:pt idx="76">
                  <c:v>2.3249999999999997</c:v>
                </c:pt>
                <c:pt idx="77">
                  <c:v>2.9000000000000004</c:v>
                </c:pt>
                <c:pt idx="78">
                  <c:v>2.6529411764705886</c:v>
                </c:pt>
                <c:pt idx="79">
                  <c:v>3.815384615384616</c:v>
                </c:pt>
                <c:pt idx="80">
                  <c:v>3.6571428571428584</c:v>
                </c:pt>
                <c:pt idx="81">
                  <c:v>3.0846153846153843</c:v>
                </c:pt>
                <c:pt idx="82">
                  <c:v>3.1285714285714294</c:v>
                </c:pt>
                <c:pt idx="83">
                  <c:v>3.2266666666666675</c:v>
                </c:pt>
                <c:pt idx="84">
                  <c:v>2.9615384615384617</c:v>
                </c:pt>
                <c:pt idx="85">
                  <c:v>2.8153846153846152</c:v>
                </c:pt>
                <c:pt idx="86">
                  <c:v>3.092307692307692</c:v>
                </c:pt>
                <c:pt idx="87">
                  <c:v>3.3857142857142866</c:v>
                </c:pt>
                <c:pt idx="88">
                  <c:v>3.3846153846153841</c:v>
                </c:pt>
                <c:pt idx="89">
                  <c:v>3.4257142857142853</c:v>
                </c:pt>
                <c:pt idx="90">
                  <c:v>4.0583333333333336</c:v>
                </c:pt>
                <c:pt idx="91">
                  <c:v>4.3583333333333334</c:v>
                </c:pt>
                <c:pt idx="92">
                  <c:v>4.1923076923076925</c:v>
                </c:pt>
                <c:pt idx="93">
                  <c:v>4.2428571428571429</c:v>
                </c:pt>
                <c:pt idx="94">
                  <c:v>4.4307692307692301</c:v>
                </c:pt>
                <c:pt idx="95">
                  <c:v>4.3285714285714283</c:v>
                </c:pt>
                <c:pt idx="96">
                  <c:v>4.2285714285714286</c:v>
                </c:pt>
                <c:pt idx="97">
                  <c:v>3.7230769230769232</c:v>
                </c:pt>
                <c:pt idx="98">
                  <c:v>3.6692307692307695</c:v>
                </c:pt>
                <c:pt idx="99">
                  <c:v>3.5818181818181816</c:v>
                </c:pt>
                <c:pt idx="100">
                  <c:v>3</c:v>
                </c:pt>
                <c:pt idx="101">
                  <c:v>3.2923076923076926</c:v>
                </c:pt>
                <c:pt idx="102">
                  <c:v>4.2249999999999996</c:v>
                </c:pt>
                <c:pt idx="103">
                  <c:v>4.3</c:v>
                </c:pt>
                <c:pt idx="104">
                  <c:v>4.5</c:v>
                </c:pt>
                <c:pt idx="105">
                  <c:v>3.2307692307692313</c:v>
                </c:pt>
                <c:pt idx="106">
                  <c:v>3.4250000000000003</c:v>
                </c:pt>
                <c:pt idx="107">
                  <c:v>1.4727272727272724</c:v>
                </c:pt>
                <c:pt idx="108">
                  <c:v>3.092857142857143</c:v>
                </c:pt>
                <c:pt idx="109">
                  <c:v>4.2000000000000011</c:v>
                </c:pt>
                <c:pt idx="110">
                  <c:v>4.3999999999999995</c:v>
                </c:pt>
                <c:pt idx="111">
                  <c:v>4.3999999999999995</c:v>
                </c:pt>
                <c:pt idx="112">
                  <c:v>4.5230769230769221</c:v>
                </c:pt>
                <c:pt idx="113">
                  <c:v>4.7999999999999989</c:v>
                </c:pt>
                <c:pt idx="114">
                  <c:v>4.7307692307692317</c:v>
                </c:pt>
                <c:pt idx="115">
                  <c:v>4.5</c:v>
                </c:pt>
                <c:pt idx="116">
                  <c:v>4.5</c:v>
                </c:pt>
                <c:pt idx="117">
                  <c:v>4.4571428571428564</c:v>
                </c:pt>
                <c:pt idx="118">
                  <c:v>4.4230769230769234</c:v>
                </c:pt>
                <c:pt idx="119">
                  <c:v>4.5</c:v>
                </c:pt>
                <c:pt idx="120">
                  <c:v>3.092857142857143</c:v>
                </c:pt>
                <c:pt idx="121">
                  <c:v>4.2000000000000011</c:v>
                </c:pt>
                <c:pt idx="122">
                  <c:v>4.3999999999999995</c:v>
                </c:pt>
                <c:pt idx="123">
                  <c:v>4.3999999999999995</c:v>
                </c:pt>
                <c:pt idx="124">
                  <c:v>4.5230769230769221</c:v>
                </c:pt>
                <c:pt idx="125">
                  <c:v>4.7999999999999989</c:v>
                </c:pt>
                <c:pt idx="126">
                  <c:v>4.7307692307692317</c:v>
                </c:pt>
                <c:pt idx="127">
                  <c:v>4.5</c:v>
                </c:pt>
                <c:pt idx="128">
                  <c:v>4.5</c:v>
                </c:pt>
                <c:pt idx="129">
                  <c:v>4.4571428571428564</c:v>
                </c:pt>
                <c:pt idx="130">
                  <c:v>4.4230769230769234</c:v>
                </c:pt>
                <c:pt idx="131">
                  <c:v>4.5</c:v>
                </c:pt>
                <c:pt idx="132">
                  <c:v>3.3461538461538463</c:v>
                </c:pt>
                <c:pt idx="133">
                  <c:v>2.7</c:v>
                </c:pt>
                <c:pt idx="134">
                  <c:v>3.5538461538461545</c:v>
                </c:pt>
                <c:pt idx="135">
                  <c:v>3.2153846153846151</c:v>
                </c:pt>
                <c:pt idx="136">
                  <c:v>2.9916666666666671</c:v>
                </c:pt>
                <c:pt idx="137">
                  <c:v>3.3541666666666665</c:v>
                </c:pt>
                <c:pt idx="138">
                  <c:v>3.5500000000000003</c:v>
                </c:pt>
                <c:pt idx="139">
                  <c:v>3.7000000000000006</c:v>
                </c:pt>
                <c:pt idx="140">
                  <c:v>3.4769230769230766</c:v>
                </c:pt>
                <c:pt idx="141">
                  <c:v>3.5653846153846152</c:v>
                </c:pt>
                <c:pt idx="142">
                  <c:v>3.5638461538461539</c:v>
                </c:pt>
                <c:pt idx="143">
                  <c:v>3.3599999999999994</c:v>
                </c:pt>
                <c:pt idx="144">
                  <c:v>3.3166666666666678</c:v>
                </c:pt>
                <c:pt idx="145">
                  <c:v>3.2</c:v>
                </c:pt>
                <c:pt idx="146">
                  <c:v>3.2</c:v>
                </c:pt>
                <c:pt idx="147">
                  <c:v>3.6774999999999998</c:v>
                </c:pt>
                <c:pt idx="148">
                  <c:v>3.1230769230769231</c:v>
                </c:pt>
                <c:pt idx="149">
                  <c:v>3.6846153846153857</c:v>
                </c:pt>
                <c:pt idx="150">
                  <c:v>3.8714285714285706</c:v>
                </c:pt>
                <c:pt idx="151">
                  <c:v>4.0555555555555562</c:v>
                </c:pt>
                <c:pt idx="152">
                  <c:v>4.8230769230769219</c:v>
                </c:pt>
                <c:pt idx="153">
                  <c:v>4.241666666666668</c:v>
                </c:pt>
                <c:pt idx="154">
                  <c:v>4.1750000000000007</c:v>
                </c:pt>
                <c:pt idx="155">
                  <c:v>4.1750000000000007</c:v>
                </c:pt>
                <c:pt idx="156">
                  <c:v>3.3166666666666669</c:v>
                </c:pt>
                <c:pt idx="157">
                  <c:v>3.7615384615384624</c:v>
                </c:pt>
                <c:pt idx="158">
                  <c:v>3.7000000000000006</c:v>
                </c:pt>
                <c:pt idx="159">
                  <c:v>3.5333333333333337</c:v>
                </c:pt>
                <c:pt idx="160">
                  <c:v>3.4727272727272722</c:v>
                </c:pt>
                <c:pt idx="161">
                  <c:v>3.8200000000000003</c:v>
                </c:pt>
                <c:pt idx="162">
                  <c:v>4.0230769230769239</c:v>
                </c:pt>
                <c:pt idx="163">
                  <c:v>3.7384615384615389</c:v>
                </c:pt>
                <c:pt idx="164">
                  <c:v>3.7307692307692295</c:v>
                </c:pt>
                <c:pt idx="165">
                  <c:v>3.7153846153846164</c:v>
                </c:pt>
                <c:pt idx="166">
                  <c:v>3.4166666666666661</c:v>
                </c:pt>
                <c:pt idx="167">
                  <c:v>3.600000000000001</c:v>
                </c:pt>
                <c:pt idx="168">
                  <c:v>3.399999999999999</c:v>
                </c:pt>
                <c:pt idx="169">
                  <c:v>3.600000000000001</c:v>
                </c:pt>
                <c:pt idx="170">
                  <c:v>3.8214285714285707</c:v>
                </c:pt>
                <c:pt idx="171">
                  <c:v>3.816666666666666</c:v>
                </c:pt>
                <c:pt idx="172">
                  <c:v>3.5583333333333336</c:v>
                </c:pt>
                <c:pt idx="173">
                  <c:v>3.600000000000001</c:v>
                </c:pt>
                <c:pt idx="174">
                  <c:v>3.66</c:v>
                </c:pt>
                <c:pt idx="175">
                  <c:v>4.1749999999999989</c:v>
                </c:pt>
                <c:pt idx="176">
                  <c:v>5.4538461538461531</c:v>
                </c:pt>
                <c:pt idx="177">
                  <c:v>3.2999999999999994</c:v>
                </c:pt>
                <c:pt idx="178">
                  <c:v>3.7999999999999994</c:v>
                </c:pt>
                <c:pt idx="179">
                  <c:v>3.7999999999999994</c:v>
                </c:pt>
                <c:pt idx="180">
                  <c:v>4.0153846153846153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1-426D-AFC1-33DCBA8C4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77568"/>
        <c:axId val="182891648"/>
      </c:lineChart>
      <c:dateAx>
        <c:axId val="18287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2891648"/>
        <c:crosses val="autoZero"/>
        <c:auto val="1"/>
        <c:lblOffset val="100"/>
        <c:baseTimeUnit val="months"/>
      </c:dateAx>
      <c:valAx>
        <c:axId val="18289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287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VALLE VIRÚ: TENDENCIA MEDIA MENSUAL DEL PRECIO EN CHACRA  Y EN PLANTA PROCESADORA DE ESPÁRRAGO VERDE 2009-2021 (S/. / 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5.9790435821868555E-2"/>
          <c:y val="0.10722594896144069"/>
          <c:w val="0.92042439157890876"/>
          <c:h val="0.75128765426773259"/>
        </c:manualLayout>
      </c:layout>
      <c:lineChart>
        <c:grouping val="standard"/>
        <c:varyColors val="0"/>
        <c:ser>
          <c:idx val="0"/>
          <c:order val="0"/>
          <c:tx>
            <c:strRef>
              <c:f>SERIE!$A$46</c:f>
              <c:strCache>
                <c:ptCount val="1"/>
                <c:pt idx="0">
                  <c:v>CHACRA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SERIE!$C$15:$GA$15</c:f>
              <c:numCache>
                <c:formatCode>mmm\-yy</c:formatCode>
                <c:ptCount val="1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</c:numCache>
            </c:numRef>
          </c:cat>
          <c:val>
            <c:numRef>
              <c:f>SERIE!$C$6:$GA$6</c:f>
              <c:numCache>
                <c:formatCode>0.00</c:formatCode>
                <c:ptCount val="181"/>
                <c:pt idx="0">
                  <c:v>1.25</c:v>
                </c:pt>
                <c:pt idx="1">
                  <c:v>1.5727272727272732</c:v>
                </c:pt>
                <c:pt idx="2">
                  <c:v>2.2999999999999994</c:v>
                </c:pt>
                <c:pt idx="3">
                  <c:v>1.8166666666666671</c:v>
                </c:pt>
                <c:pt idx="4">
                  <c:v>1.1999999999999997</c:v>
                </c:pt>
                <c:pt idx="5">
                  <c:v>1.5</c:v>
                </c:pt>
                <c:pt idx="6">
                  <c:v>2.1269230769230774</c:v>
                </c:pt>
                <c:pt idx="7">
                  <c:v>2.5038461538461543</c:v>
                </c:pt>
                <c:pt idx="8">
                  <c:v>2.0999999999999996</c:v>
                </c:pt>
                <c:pt idx="9">
                  <c:v>2.4461538461538463</c:v>
                </c:pt>
                <c:pt idx="10">
                  <c:v>2.157142857142857</c:v>
                </c:pt>
                <c:pt idx="11">
                  <c:v>2.1166666666666667</c:v>
                </c:pt>
                <c:pt idx="12">
                  <c:v>2.3041666666666667</c:v>
                </c:pt>
                <c:pt idx="13">
                  <c:v>1.7749999999999997</c:v>
                </c:pt>
                <c:pt idx="14">
                  <c:v>1.9</c:v>
                </c:pt>
                <c:pt idx="15">
                  <c:v>1.7833333333333332</c:v>
                </c:pt>
                <c:pt idx="16">
                  <c:v>1.7230769230769232</c:v>
                </c:pt>
                <c:pt idx="17">
                  <c:v>2.3461538461538458</c:v>
                </c:pt>
                <c:pt idx="18">
                  <c:v>4.8314285714285718</c:v>
                </c:pt>
                <c:pt idx="19">
                  <c:v>7.5923076923076929</c:v>
                </c:pt>
                <c:pt idx="20">
                  <c:v>2.3692307692307697</c:v>
                </c:pt>
                <c:pt idx="21">
                  <c:v>2.5333333333333337</c:v>
                </c:pt>
                <c:pt idx="22">
                  <c:v>1.6666666666666667</c:v>
                </c:pt>
                <c:pt idx="23">
                  <c:v>2.5333333333333328</c:v>
                </c:pt>
                <c:pt idx="24">
                  <c:v>1.3000000000000003</c:v>
                </c:pt>
                <c:pt idx="25">
                  <c:v>2.1999999999999997</c:v>
                </c:pt>
                <c:pt idx="26">
                  <c:v>2.0538461538461545</c:v>
                </c:pt>
                <c:pt idx="27">
                  <c:v>2.2545454545454544</c:v>
                </c:pt>
                <c:pt idx="28">
                  <c:v>2.5</c:v>
                </c:pt>
                <c:pt idx="29">
                  <c:v>2.7999999999999994</c:v>
                </c:pt>
                <c:pt idx="30">
                  <c:v>2.7818181818181826</c:v>
                </c:pt>
                <c:pt idx="31">
                  <c:v>2.8214285714285716</c:v>
                </c:pt>
                <c:pt idx="32">
                  <c:v>2.8769230769230774</c:v>
                </c:pt>
                <c:pt idx="33">
                  <c:v>2.035714285714286</c:v>
                </c:pt>
                <c:pt idx="34">
                  <c:v>2.2384615384615385</c:v>
                </c:pt>
                <c:pt idx="35">
                  <c:v>2.7076923076923074</c:v>
                </c:pt>
                <c:pt idx="36">
                  <c:v>2.9346153846153835</c:v>
                </c:pt>
                <c:pt idx="37">
                  <c:v>1.7492307692307696</c:v>
                </c:pt>
                <c:pt idx="38">
                  <c:v>2.6076923076923078</c:v>
                </c:pt>
                <c:pt idx="39">
                  <c:v>2.7818181818181817</c:v>
                </c:pt>
                <c:pt idx="40">
                  <c:v>2.5999999999999992</c:v>
                </c:pt>
                <c:pt idx="41">
                  <c:v>3.6538461538461542</c:v>
                </c:pt>
                <c:pt idx="42">
                  <c:v>2.8923076923076918</c:v>
                </c:pt>
                <c:pt idx="43">
                  <c:v>4.4833333333333334</c:v>
                </c:pt>
                <c:pt idx="44">
                  <c:v>2.4499999999999993</c:v>
                </c:pt>
                <c:pt idx="45">
                  <c:v>3.0307692307692315</c:v>
                </c:pt>
                <c:pt idx="46">
                  <c:v>3.2461538461538453</c:v>
                </c:pt>
                <c:pt idx="47">
                  <c:v>2.9416666666666669</c:v>
                </c:pt>
                <c:pt idx="48">
                  <c:v>3.9999999999999991</c:v>
                </c:pt>
                <c:pt idx="49">
                  <c:v>2.7416666666666658</c:v>
                </c:pt>
                <c:pt idx="50">
                  <c:v>3.0461538461538464</c:v>
                </c:pt>
                <c:pt idx="51">
                  <c:v>2.9090909090909092</c:v>
                </c:pt>
                <c:pt idx="52">
                  <c:v>2.7692307692307696</c:v>
                </c:pt>
                <c:pt idx="53">
                  <c:v>2.6666666666666665</c:v>
                </c:pt>
                <c:pt idx="54">
                  <c:v>5.5230769230769221</c:v>
                </c:pt>
                <c:pt idx="55">
                  <c:v>4.1899999999999995</c:v>
                </c:pt>
                <c:pt idx="56">
                  <c:v>3.092307692307692</c:v>
                </c:pt>
                <c:pt idx="57">
                  <c:v>2.7846153846153849</c:v>
                </c:pt>
                <c:pt idx="58">
                  <c:v>2.4750000000000001</c:v>
                </c:pt>
                <c:pt idx="59">
                  <c:v>3.0923076923076924</c:v>
                </c:pt>
                <c:pt idx="60">
                  <c:v>2.9230769230769229</c:v>
                </c:pt>
                <c:pt idx="61">
                  <c:v>2.270833333333333</c:v>
                </c:pt>
                <c:pt idx="62">
                  <c:v>1.6615384615384614</c:v>
                </c:pt>
                <c:pt idx="63">
                  <c:v>1.581818181818182</c:v>
                </c:pt>
                <c:pt idx="64">
                  <c:v>2.0916666666666668</c:v>
                </c:pt>
                <c:pt idx="65">
                  <c:v>2.1076923076923078</c:v>
                </c:pt>
                <c:pt idx="66">
                  <c:v>5.0178571428571432</c:v>
                </c:pt>
                <c:pt idx="67">
                  <c:v>3.0076923076923072</c:v>
                </c:pt>
                <c:pt idx="68">
                  <c:v>4.3999999999999995</c:v>
                </c:pt>
                <c:pt idx="69">
                  <c:v>3.7742857142857149</c:v>
                </c:pt>
                <c:pt idx="70">
                  <c:v>2.94</c:v>
                </c:pt>
                <c:pt idx="71">
                  <c:v>3.0428571428571431</c:v>
                </c:pt>
                <c:pt idx="72">
                  <c:v>3.4714285714285711</c:v>
                </c:pt>
                <c:pt idx="73">
                  <c:v>2.7916666666666665</c:v>
                </c:pt>
                <c:pt idx="74">
                  <c:v>2.9769230769230766</c:v>
                </c:pt>
                <c:pt idx="75">
                  <c:v>4.6000000000000005</c:v>
                </c:pt>
                <c:pt idx="76">
                  <c:v>2.7166666666666663</c:v>
                </c:pt>
                <c:pt idx="77">
                  <c:v>3.5538461538461541</c:v>
                </c:pt>
                <c:pt idx="78">
                  <c:v>4.6312500000000005</c:v>
                </c:pt>
                <c:pt idx="79">
                  <c:v>5.6538461538461542</c:v>
                </c:pt>
                <c:pt idx="80">
                  <c:v>5.2785714285714276</c:v>
                </c:pt>
                <c:pt idx="81">
                  <c:v>4.0846153846153843</c:v>
                </c:pt>
                <c:pt idx="82">
                  <c:v>5.1642857142857155</c:v>
                </c:pt>
                <c:pt idx="83">
                  <c:v>5.36</c:v>
                </c:pt>
                <c:pt idx="84">
                  <c:v>4.4000000000000004</c:v>
                </c:pt>
                <c:pt idx="85">
                  <c:v>3.6817692307692313</c:v>
                </c:pt>
                <c:pt idx="86">
                  <c:v>3.7533230769230772</c:v>
                </c:pt>
                <c:pt idx="87">
                  <c:v>4.5714285714285703</c:v>
                </c:pt>
                <c:pt idx="88">
                  <c:v>4.430769230769231</c:v>
                </c:pt>
                <c:pt idx="89">
                  <c:v>4.3357142857142854</c:v>
                </c:pt>
                <c:pt idx="90">
                  <c:v>4.541666666666667</c:v>
                </c:pt>
                <c:pt idx="91">
                  <c:v>5.3230769230769237</c:v>
                </c:pt>
                <c:pt idx="92">
                  <c:v>4.7692307692307692</c:v>
                </c:pt>
                <c:pt idx="93">
                  <c:v>4.9214285714285726</c:v>
                </c:pt>
                <c:pt idx="94">
                  <c:v>5.4846153846153847</c:v>
                </c:pt>
                <c:pt idx="95">
                  <c:v>5.4357142857142851</c:v>
                </c:pt>
                <c:pt idx="96">
                  <c:v>5.5357142857142856</c:v>
                </c:pt>
                <c:pt idx="97">
                  <c:v>4.1076923076923082</c:v>
                </c:pt>
                <c:pt idx="98">
                  <c:v>3.8615384615384625</c:v>
                </c:pt>
                <c:pt idx="99">
                  <c:v>4.5090909090909088</c:v>
                </c:pt>
                <c:pt idx="100">
                  <c:v>3.9461538461538459</c:v>
                </c:pt>
                <c:pt idx="101">
                  <c:v>3.8</c:v>
                </c:pt>
                <c:pt idx="102">
                  <c:v>7.7363636363636354</c:v>
                </c:pt>
                <c:pt idx="103">
                  <c:v>6.5</c:v>
                </c:pt>
                <c:pt idx="104">
                  <c:v>7</c:v>
                </c:pt>
                <c:pt idx="105">
                  <c:v>2.5</c:v>
                </c:pt>
                <c:pt idx="106">
                  <c:v>4.0583333333333336</c:v>
                </c:pt>
                <c:pt idx="107">
                  <c:v>1.9545454545454546</c:v>
                </c:pt>
                <c:pt idx="108">
                  <c:v>2.2071428571428569</c:v>
                </c:pt>
                <c:pt idx="109">
                  <c:v>2.5</c:v>
                </c:pt>
                <c:pt idx="110">
                  <c:v>3.6274999999999999</c:v>
                </c:pt>
                <c:pt idx="111">
                  <c:v>1.9292307692307693</c:v>
                </c:pt>
                <c:pt idx="112">
                  <c:v>2.4</c:v>
                </c:pt>
                <c:pt idx="113">
                  <c:v>1.5</c:v>
                </c:pt>
                <c:pt idx="114">
                  <c:v>3.292307692307693</c:v>
                </c:pt>
                <c:pt idx="115">
                  <c:v>2.7333333333333338</c:v>
                </c:pt>
                <c:pt idx="116">
                  <c:v>2.5666666666666669</c:v>
                </c:pt>
                <c:pt idx="117">
                  <c:v>2.5</c:v>
                </c:pt>
                <c:pt idx="118">
                  <c:v>2.8</c:v>
                </c:pt>
                <c:pt idx="119">
                  <c:v>1.8923076923076927</c:v>
                </c:pt>
                <c:pt idx="120">
                  <c:v>2.2071428571428569</c:v>
                </c:pt>
                <c:pt idx="121">
                  <c:v>2.5</c:v>
                </c:pt>
                <c:pt idx="122">
                  <c:v>3.6274999999999999</c:v>
                </c:pt>
                <c:pt idx="123">
                  <c:v>1.9292307692307693</c:v>
                </c:pt>
                <c:pt idx="124">
                  <c:v>2.4</c:v>
                </c:pt>
                <c:pt idx="125">
                  <c:v>1.5</c:v>
                </c:pt>
                <c:pt idx="126">
                  <c:v>3.292307692307693</c:v>
                </c:pt>
                <c:pt idx="127">
                  <c:v>2.7333333333333338</c:v>
                </c:pt>
                <c:pt idx="128">
                  <c:v>2.5666666666666669</c:v>
                </c:pt>
                <c:pt idx="129">
                  <c:v>2.5</c:v>
                </c:pt>
                <c:pt idx="130">
                  <c:v>2.8</c:v>
                </c:pt>
                <c:pt idx="131">
                  <c:v>1.8923076923076927</c:v>
                </c:pt>
                <c:pt idx="132">
                  <c:v>2.9153846153846152</c:v>
                </c:pt>
                <c:pt idx="133">
                  <c:v>1.6500000000000001</c:v>
                </c:pt>
                <c:pt idx="134">
                  <c:v>2.8</c:v>
                </c:pt>
                <c:pt idx="135">
                  <c:v>2.0769230769230771</c:v>
                </c:pt>
                <c:pt idx="136">
                  <c:v>1.8666666666666669</c:v>
                </c:pt>
                <c:pt idx="137">
                  <c:v>2.5749999999999997</c:v>
                </c:pt>
                <c:pt idx="138">
                  <c:v>5.5499999999999989</c:v>
                </c:pt>
                <c:pt idx="139">
                  <c:v>5.7153846153846155</c:v>
                </c:pt>
                <c:pt idx="140">
                  <c:v>3.8000000000000003</c:v>
                </c:pt>
                <c:pt idx="141">
                  <c:v>4.2230769230769232</c:v>
                </c:pt>
                <c:pt idx="142">
                  <c:v>3.7461538461538457</c:v>
                </c:pt>
                <c:pt idx="143">
                  <c:v>1.9400000000000002</c:v>
                </c:pt>
                <c:pt idx="144">
                  <c:v>3.0416666666666665</c:v>
                </c:pt>
                <c:pt idx="145">
                  <c:v>2.25</c:v>
                </c:pt>
                <c:pt idx="146">
                  <c:v>3</c:v>
                </c:pt>
                <c:pt idx="147">
                  <c:v>3.2083333333333326</c:v>
                </c:pt>
                <c:pt idx="148">
                  <c:v>2.1153846153846154</c:v>
                </c:pt>
                <c:pt idx="149">
                  <c:v>3.5538461538461541</c:v>
                </c:pt>
                <c:pt idx="150">
                  <c:v>4.4230769230769234</c:v>
                </c:pt>
                <c:pt idx="151">
                  <c:v>3.13</c:v>
                </c:pt>
                <c:pt idx="152">
                  <c:v>6.453846153846154</c:v>
                </c:pt>
                <c:pt idx="153">
                  <c:v>5.1833333333333336</c:v>
                </c:pt>
                <c:pt idx="154">
                  <c:v>7.5</c:v>
                </c:pt>
                <c:pt idx="155">
                  <c:v>7.5</c:v>
                </c:pt>
                <c:pt idx="156">
                  <c:v>2.8916666666666671</c:v>
                </c:pt>
                <c:pt idx="157">
                  <c:v>2.8538461538461539</c:v>
                </c:pt>
                <c:pt idx="158">
                  <c:v>3.4166666666666665</c:v>
                </c:pt>
                <c:pt idx="159">
                  <c:v>2.8833333333333333</c:v>
                </c:pt>
                <c:pt idx="160">
                  <c:v>4.2181818181818178</c:v>
                </c:pt>
                <c:pt idx="161">
                  <c:v>6.8</c:v>
                </c:pt>
                <c:pt idx="162">
                  <c:v>4.6923076923076916</c:v>
                </c:pt>
                <c:pt idx="163">
                  <c:v>3.792307692307693</c:v>
                </c:pt>
                <c:pt idx="164">
                  <c:v>5.5769230769230766</c:v>
                </c:pt>
                <c:pt idx="165">
                  <c:v>7</c:v>
                </c:pt>
                <c:pt idx="166">
                  <c:v>1.2833333333333334</c:v>
                </c:pt>
                <c:pt idx="167">
                  <c:v>3.4</c:v>
                </c:pt>
                <c:pt idx="168">
                  <c:v>2.7461538461538457</c:v>
                </c:pt>
                <c:pt idx="169">
                  <c:v>3.4</c:v>
                </c:pt>
                <c:pt idx="170">
                  <c:v>2.8285714285714283</c:v>
                </c:pt>
                <c:pt idx="171">
                  <c:v>3.0416666666666661</c:v>
                </c:pt>
                <c:pt idx="172">
                  <c:v>3.2416666666666667</c:v>
                </c:pt>
                <c:pt idx="173">
                  <c:v>5.2090909090909081</c:v>
                </c:pt>
                <c:pt idx="174">
                  <c:v>6.51</c:v>
                </c:pt>
                <c:pt idx="175">
                  <c:v>7.0791666666666666</c:v>
                </c:pt>
                <c:pt idx="176">
                  <c:v>6.9384615384615387</c:v>
                </c:pt>
                <c:pt idx="177">
                  <c:v>5.1692307692307695</c:v>
                </c:pt>
                <c:pt idx="178">
                  <c:v>4.9766666666666666</c:v>
                </c:pt>
                <c:pt idx="179">
                  <c:v>3.9230769230769229</c:v>
                </c:pt>
                <c:pt idx="180">
                  <c:v>6.4615384615384617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65-4B7F-AA99-89F7E195A4A5}"/>
            </c:ext>
          </c:extLst>
        </c:ser>
        <c:ser>
          <c:idx val="1"/>
          <c:order val="1"/>
          <c:tx>
            <c:strRef>
              <c:f>SERIE!$A$47</c:f>
              <c:strCache>
                <c:ptCount val="1"/>
                <c:pt idx="0">
                  <c:v>PLANTA PROCESADORA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cat>
            <c:numRef>
              <c:f>SERIE!$C$15:$GA$15</c:f>
              <c:numCache>
                <c:formatCode>mmm\-yy</c:formatCode>
                <c:ptCount val="18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44136</c:v>
                </c:pt>
                <c:pt idx="143">
                  <c:v>44166</c:v>
                </c:pt>
                <c:pt idx="144">
                  <c:v>44197</c:v>
                </c:pt>
                <c:pt idx="145">
                  <c:v>44228</c:v>
                </c:pt>
                <c:pt idx="146">
                  <c:v>44256</c:v>
                </c:pt>
                <c:pt idx="147">
                  <c:v>44287</c:v>
                </c:pt>
                <c:pt idx="148">
                  <c:v>44317</c:v>
                </c:pt>
                <c:pt idx="149">
                  <c:v>44348</c:v>
                </c:pt>
                <c:pt idx="150">
                  <c:v>44378</c:v>
                </c:pt>
                <c:pt idx="151">
                  <c:v>44409</c:v>
                </c:pt>
                <c:pt idx="152">
                  <c:v>44440</c:v>
                </c:pt>
                <c:pt idx="153">
                  <c:v>44470</c:v>
                </c:pt>
                <c:pt idx="154">
                  <c:v>44501</c:v>
                </c:pt>
                <c:pt idx="155">
                  <c:v>44531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</c:numCache>
            </c:numRef>
          </c:cat>
          <c:val>
            <c:numRef>
              <c:f>SERIE!$C$17:$GA$17</c:f>
              <c:numCache>
                <c:formatCode>0.00</c:formatCode>
                <c:ptCount val="181"/>
                <c:pt idx="0">
                  <c:v>1.45</c:v>
                </c:pt>
                <c:pt idx="1">
                  <c:v>2.0136363636363637</c:v>
                </c:pt>
                <c:pt idx="2">
                  <c:v>2.6</c:v>
                </c:pt>
                <c:pt idx="3">
                  <c:v>2.1583333333333337</c:v>
                </c:pt>
                <c:pt idx="4">
                  <c:v>1.5166666666666668</c:v>
                </c:pt>
                <c:pt idx="5">
                  <c:v>1.7538461538461536</c:v>
                </c:pt>
                <c:pt idx="6">
                  <c:v>2.3115384615384613</c:v>
                </c:pt>
                <c:pt idx="7">
                  <c:v>2.6999999999999997</c:v>
                </c:pt>
                <c:pt idx="8">
                  <c:v>2.333333333333333</c:v>
                </c:pt>
                <c:pt idx="9">
                  <c:v>2.6384615384615384</c:v>
                </c:pt>
                <c:pt idx="10">
                  <c:v>2.4571428571428564</c:v>
                </c:pt>
                <c:pt idx="11">
                  <c:v>2.3083333333333331</c:v>
                </c:pt>
                <c:pt idx="12">
                  <c:v>2.4916666666666667</c:v>
                </c:pt>
                <c:pt idx="13">
                  <c:v>1.9666666666666661</c:v>
                </c:pt>
                <c:pt idx="14">
                  <c:v>2.1428571428571428</c:v>
                </c:pt>
                <c:pt idx="15">
                  <c:v>1.9833333333333332</c:v>
                </c:pt>
                <c:pt idx="16">
                  <c:v>1.9846153846153849</c:v>
                </c:pt>
                <c:pt idx="17">
                  <c:v>2.5923076923076924</c:v>
                </c:pt>
                <c:pt idx="18">
                  <c:v>5.0538461538461537</c:v>
                </c:pt>
                <c:pt idx="19">
                  <c:v>8.092307692307692</c:v>
                </c:pt>
                <c:pt idx="20">
                  <c:v>2.5846153846153848</c:v>
                </c:pt>
                <c:pt idx="21">
                  <c:v>2.7249999999999996</c:v>
                </c:pt>
                <c:pt idx="22">
                  <c:v>1.8666666666666663</c:v>
                </c:pt>
                <c:pt idx="23">
                  <c:v>2.7916666666666674</c:v>
                </c:pt>
                <c:pt idx="24">
                  <c:v>1.5</c:v>
                </c:pt>
                <c:pt idx="25">
                  <c:v>2.4083333333333332</c:v>
                </c:pt>
                <c:pt idx="26">
                  <c:v>2.3030769230769232</c:v>
                </c:pt>
                <c:pt idx="27">
                  <c:v>2.8909090909090907</c:v>
                </c:pt>
                <c:pt idx="28">
                  <c:v>2.7230769230769232</c:v>
                </c:pt>
                <c:pt idx="29">
                  <c:v>3.0749999999999997</c:v>
                </c:pt>
                <c:pt idx="30">
                  <c:v>3.0181818181818185</c:v>
                </c:pt>
                <c:pt idx="31">
                  <c:v>2.9461538461538463</c:v>
                </c:pt>
                <c:pt idx="32">
                  <c:v>3.1461538461538465</c:v>
                </c:pt>
                <c:pt idx="33">
                  <c:v>2.3000000000000003</c:v>
                </c:pt>
                <c:pt idx="34">
                  <c:v>2.4846153846153842</c:v>
                </c:pt>
                <c:pt idx="35">
                  <c:v>2.9461538461538459</c:v>
                </c:pt>
                <c:pt idx="36">
                  <c:v>3.1615384615384623</c:v>
                </c:pt>
                <c:pt idx="37">
                  <c:v>1.9384615384615387</c:v>
                </c:pt>
                <c:pt idx="38">
                  <c:v>2.7636363636363637</c:v>
                </c:pt>
                <c:pt idx="39">
                  <c:v>3.1090909090909089</c:v>
                </c:pt>
                <c:pt idx="40">
                  <c:v>2.8307692307692309</c:v>
                </c:pt>
                <c:pt idx="41">
                  <c:v>4.0999999999999996</c:v>
                </c:pt>
                <c:pt idx="42">
                  <c:v>3.2307692307692308</c:v>
                </c:pt>
                <c:pt idx="43">
                  <c:v>4.866666666666668</c:v>
                </c:pt>
                <c:pt idx="44">
                  <c:v>2.6750000000000007</c:v>
                </c:pt>
                <c:pt idx="45">
                  <c:v>3.2846153846153849</c:v>
                </c:pt>
                <c:pt idx="46">
                  <c:v>3.4692307692307698</c:v>
                </c:pt>
                <c:pt idx="47">
                  <c:v>3.1416666666666671</c:v>
                </c:pt>
                <c:pt idx="48">
                  <c:v>4.2230769230769232</c:v>
                </c:pt>
                <c:pt idx="49">
                  <c:v>2.9333333333333331</c:v>
                </c:pt>
                <c:pt idx="50">
                  <c:v>3.1153846153846154</c:v>
                </c:pt>
                <c:pt idx="51">
                  <c:v>3.2484615384615387</c:v>
                </c:pt>
                <c:pt idx="52">
                  <c:v>2.9692307692307693</c:v>
                </c:pt>
                <c:pt idx="53">
                  <c:v>2.8916666666666671</c:v>
                </c:pt>
                <c:pt idx="54">
                  <c:v>5.815384615384616</c:v>
                </c:pt>
                <c:pt idx="55">
                  <c:v>4.38</c:v>
                </c:pt>
                <c:pt idx="56">
                  <c:v>3.3230769230769237</c:v>
                </c:pt>
                <c:pt idx="57">
                  <c:v>3.0153846153846158</c:v>
                </c:pt>
                <c:pt idx="58">
                  <c:v>2.7416666666666671</c:v>
                </c:pt>
                <c:pt idx="59">
                  <c:v>3.338461538461539</c:v>
                </c:pt>
                <c:pt idx="60">
                  <c:v>3.1000000000000005</c:v>
                </c:pt>
                <c:pt idx="61">
                  <c:v>2.4316666666666666</c:v>
                </c:pt>
                <c:pt idx="62">
                  <c:v>1.9153846153846152</c:v>
                </c:pt>
                <c:pt idx="63">
                  <c:v>1.8153846153846156</c:v>
                </c:pt>
                <c:pt idx="64">
                  <c:v>2.3583333333333338</c:v>
                </c:pt>
                <c:pt idx="65">
                  <c:v>2.1461538461538465</c:v>
                </c:pt>
                <c:pt idx="66">
                  <c:v>5.2964285714285717</c:v>
                </c:pt>
                <c:pt idx="67">
                  <c:v>3.2153846153846151</c:v>
                </c:pt>
                <c:pt idx="68">
                  <c:v>4.7461538461538471</c:v>
                </c:pt>
                <c:pt idx="69">
                  <c:v>4.01</c:v>
                </c:pt>
                <c:pt idx="70">
                  <c:v>3.1707692307692312</c:v>
                </c:pt>
                <c:pt idx="71">
                  <c:v>3.3000000000000003</c:v>
                </c:pt>
                <c:pt idx="72">
                  <c:v>3.714285714285714</c:v>
                </c:pt>
                <c:pt idx="73">
                  <c:v>3.1076923076923069</c:v>
                </c:pt>
                <c:pt idx="74">
                  <c:v>3.2692307692307692</c:v>
                </c:pt>
                <c:pt idx="75">
                  <c:v>5.0571428571428569</c:v>
                </c:pt>
                <c:pt idx="76">
                  <c:v>2.9749999999999996</c:v>
                </c:pt>
                <c:pt idx="77">
                  <c:v>3.8769230769230756</c:v>
                </c:pt>
                <c:pt idx="78">
                  <c:v>4.8411764705882359</c:v>
                </c:pt>
                <c:pt idx="79">
                  <c:v>5.9153846153846157</c:v>
                </c:pt>
                <c:pt idx="80">
                  <c:v>5.5714285714285703</c:v>
                </c:pt>
                <c:pt idx="81">
                  <c:v>4.3384615384615381</c:v>
                </c:pt>
                <c:pt idx="82">
                  <c:v>5.4642857142857144</c:v>
                </c:pt>
                <c:pt idx="83">
                  <c:v>5.7066666666666652</c:v>
                </c:pt>
                <c:pt idx="84">
                  <c:v>4.6846153846153848</c:v>
                </c:pt>
                <c:pt idx="85">
                  <c:v>3.870692307692309</c:v>
                </c:pt>
                <c:pt idx="86">
                  <c:v>3.9687076923076927</c:v>
                </c:pt>
                <c:pt idx="87">
                  <c:v>4.8285714285714283</c:v>
                </c:pt>
                <c:pt idx="88">
                  <c:v>4.6923076923076916</c:v>
                </c:pt>
                <c:pt idx="89">
                  <c:v>4.5928571428571416</c:v>
                </c:pt>
                <c:pt idx="90">
                  <c:v>4.833333333333333</c:v>
                </c:pt>
                <c:pt idx="91">
                  <c:v>5.6333333333333329</c:v>
                </c:pt>
                <c:pt idx="92">
                  <c:v>5.0307692307692298</c:v>
                </c:pt>
                <c:pt idx="93">
                  <c:v>5.2000000000000011</c:v>
                </c:pt>
                <c:pt idx="94">
                  <c:v>5.8000000000000007</c:v>
                </c:pt>
                <c:pt idx="95">
                  <c:v>5.7714285714285722</c:v>
                </c:pt>
                <c:pt idx="96">
                  <c:v>5.8071428571428569</c:v>
                </c:pt>
                <c:pt idx="97">
                  <c:v>4.4615384615384608</c:v>
                </c:pt>
                <c:pt idx="98">
                  <c:v>4.1461538461538456</c:v>
                </c:pt>
                <c:pt idx="99">
                  <c:v>4.8</c:v>
                </c:pt>
                <c:pt idx="100">
                  <c:v>4.1692307692307704</c:v>
                </c:pt>
                <c:pt idx="101">
                  <c:v>4.3538461538461526</c:v>
                </c:pt>
                <c:pt idx="102">
                  <c:v>7.2</c:v>
                </c:pt>
                <c:pt idx="103">
                  <c:v>6.8</c:v>
                </c:pt>
                <c:pt idx="104">
                  <c:v>7</c:v>
                </c:pt>
                <c:pt idx="105">
                  <c:v>4.2000000000000011</c:v>
                </c:pt>
                <c:pt idx="106">
                  <c:v>4.4250000000000007</c:v>
                </c:pt>
                <c:pt idx="107">
                  <c:v>2.1545454545454543</c:v>
                </c:pt>
                <c:pt idx="108">
                  <c:v>2.407142857142857</c:v>
                </c:pt>
                <c:pt idx="109">
                  <c:v>2.6999999999999997</c:v>
                </c:pt>
                <c:pt idx="110">
                  <c:v>3.8275000000000006</c:v>
                </c:pt>
                <c:pt idx="111">
                  <c:v>2.1723076923076921</c:v>
                </c:pt>
                <c:pt idx="112">
                  <c:v>2.569230769230769</c:v>
                </c:pt>
                <c:pt idx="113">
                  <c:v>2.7307692307692308</c:v>
                </c:pt>
                <c:pt idx="114">
                  <c:v>3.292307692307693</c:v>
                </c:pt>
                <c:pt idx="115">
                  <c:v>2.8916666666666671</c:v>
                </c:pt>
                <c:pt idx="116">
                  <c:v>2.7666666666666671</c:v>
                </c:pt>
                <c:pt idx="117">
                  <c:v>3.2285714285714286</c:v>
                </c:pt>
                <c:pt idx="118">
                  <c:v>3.0615384615384613</c:v>
                </c:pt>
                <c:pt idx="119">
                  <c:v>2.1923076923076921</c:v>
                </c:pt>
                <c:pt idx="120">
                  <c:v>2.407142857142857</c:v>
                </c:pt>
                <c:pt idx="121">
                  <c:v>2.6999999999999997</c:v>
                </c:pt>
                <c:pt idx="122">
                  <c:v>3.8275000000000006</c:v>
                </c:pt>
                <c:pt idx="123">
                  <c:v>2.1723076923076921</c:v>
                </c:pt>
                <c:pt idx="124">
                  <c:v>2.569230769230769</c:v>
                </c:pt>
                <c:pt idx="125">
                  <c:v>2.7307692307692308</c:v>
                </c:pt>
                <c:pt idx="126">
                  <c:v>3.292307692307693</c:v>
                </c:pt>
                <c:pt idx="127">
                  <c:v>2.8916666666666671</c:v>
                </c:pt>
                <c:pt idx="128">
                  <c:v>2.7666666666666671</c:v>
                </c:pt>
                <c:pt idx="129">
                  <c:v>3.2285714285714286</c:v>
                </c:pt>
                <c:pt idx="130">
                  <c:v>3.0615384615384613</c:v>
                </c:pt>
                <c:pt idx="131">
                  <c:v>2.1923076923076921</c:v>
                </c:pt>
                <c:pt idx="132">
                  <c:v>3.1615384615384619</c:v>
                </c:pt>
                <c:pt idx="133">
                  <c:v>1.3</c:v>
                </c:pt>
                <c:pt idx="134">
                  <c:v>2.838461538461539</c:v>
                </c:pt>
                <c:pt idx="135">
                  <c:v>2.3769230769230778</c:v>
                </c:pt>
                <c:pt idx="136">
                  <c:v>2.166666666666667</c:v>
                </c:pt>
                <c:pt idx="137">
                  <c:v>2.875</c:v>
                </c:pt>
                <c:pt idx="138">
                  <c:v>5.5499999999999989</c:v>
                </c:pt>
                <c:pt idx="139">
                  <c:v>6.0153846153846144</c:v>
                </c:pt>
                <c:pt idx="140">
                  <c:v>4.0999999999999996</c:v>
                </c:pt>
                <c:pt idx="141">
                  <c:v>4.523076923076923</c:v>
                </c:pt>
                <c:pt idx="142">
                  <c:v>4.0615384615384604</c:v>
                </c:pt>
                <c:pt idx="143">
                  <c:v>2.2400000000000007</c:v>
                </c:pt>
                <c:pt idx="144">
                  <c:v>3.3416666666666663</c:v>
                </c:pt>
                <c:pt idx="145">
                  <c:v>2.2999999999999998</c:v>
                </c:pt>
                <c:pt idx="146">
                  <c:v>3.3</c:v>
                </c:pt>
                <c:pt idx="147">
                  <c:v>3.5083333333333333</c:v>
                </c:pt>
                <c:pt idx="148">
                  <c:v>2.4153846153846157</c:v>
                </c:pt>
                <c:pt idx="149">
                  <c:v>3.8538461538461535</c:v>
                </c:pt>
                <c:pt idx="150">
                  <c:v>4.7285714285714278</c:v>
                </c:pt>
                <c:pt idx="151">
                  <c:v>3.4111111111111114</c:v>
                </c:pt>
                <c:pt idx="152">
                  <c:v>6.7461538461538453</c:v>
                </c:pt>
                <c:pt idx="153">
                  <c:v>5.4833333333333316</c:v>
                </c:pt>
                <c:pt idx="154">
                  <c:v>3.0249999999999999</c:v>
                </c:pt>
                <c:pt idx="155">
                  <c:v>3.0249999999999999</c:v>
                </c:pt>
                <c:pt idx="156">
                  <c:v>3.1916666666666669</c:v>
                </c:pt>
                <c:pt idx="157">
                  <c:v>3.1538461538461537</c:v>
                </c:pt>
                <c:pt idx="158">
                  <c:v>3.7166666666666668</c:v>
                </c:pt>
                <c:pt idx="159">
                  <c:v>3.1833333333333331</c:v>
                </c:pt>
                <c:pt idx="160">
                  <c:v>4.5181818181818176</c:v>
                </c:pt>
                <c:pt idx="161">
                  <c:v>7.0999999999999988</c:v>
                </c:pt>
                <c:pt idx="162">
                  <c:v>6.299999999999998</c:v>
                </c:pt>
                <c:pt idx="163">
                  <c:v>3.9692307692307689</c:v>
                </c:pt>
                <c:pt idx="164">
                  <c:v>5.9076923076923071</c:v>
                </c:pt>
                <c:pt idx="165">
                  <c:v>3.8692307692307684</c:v>
                </c:pt>
                <c:pt idx="166">
                  <c:v>1.675</c:v>
                </c:pt>
                <c:pt idx="167">
                  <c:v>3.6999999999999993</c:v>
                </c:pt>
                <c:pt idx="168">
                  <c:v>3.1230769230769235</c:v>
                </c:pt>
                <c:pt idx="169">
                  <c:v>3.6999999999999993</c:v>
                </c:pt>
                <c:pt idx="170">
                  <c:v>3.0928571428571425</c:v>
                </c:pt>
                <c:pt idx="171">
                  <c:v>3.3416666666666668</c:v>
                </c:pt>
                <c:pt idx="172">
                  <c:v>3.5416666666666665</c:v>
                </c:pt>
                <c:pt idx="173">
                  <c:v>5.5090909090909088</c:v>
                </c:pt>
                <c:pt idx="174">
                  <c:v>6.81</c:v>
                </c:pt>
                <c:pt idx="175">
                  <c:v>7.3791666666666664</c:v>
                </c:pt>
                <c:pt idx="176">
                  <c:v>7.4153846153846139</c:v>
                </c:pt>
                <c:pt idx="177">
                  <c:v>5.4692307692307685</c:v>
                </c:pt>
                <c:pt idx="178">
                  <c:v>5.2766666666666646</c:v>
                </c:pt>
                <c:pt idx="179">
                  <c:v>4.2285714285714269</c:v>
                </c:pt>
                <c:pt idx="180">
                  <c:v>6.799999999999998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5-4B7F-AA99-89F7E195A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017472"/>
        <c:axId val="183019008"/>
      </c:lineChart>
      <c:dateAx>
        <c:axId val="1830174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3019008"/>
        <c:crosses val="autoZero"/>
        <c:auto val="1"/>
        <c:lblOffset val="100"/>
        <c:baseTimeUnit val="months"/>
      </c:dateAx>
      <c:valAx>
        <c:axId val="18301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301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79296234763403"/>
          <c:y val="0.12654294014549466"/>
          <c:w val="0.52139176510116225"/>
          <c:h val="8.71191691831834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85730931802227E-2"/>
          <c:y val="0.14022508796307587"/>
          <c:w val="0.91857206931645285"/>
          <c:h val="0.77272834462716633"/>
        </c:manualLayout>
      </c:layout>
      <c:lineChart>
        <c:grouping val="standard"/>
        <c:varyColors val="0"/>
        <c:ser>
          <c:idx val="0"/>
          <c:order val="0"/>
          <c:tx>
            <c:strRef>
              <c:f>FEB!$B$39</c:f>
              <c:strCache>
                <c:ptCount val="1"/>
                <c:pt idx="0">
                  <c:v>BLANCO</c:v>
                </c:pt>
              </c:strCache>
            </c:strRef>
          </c:tx>
          <c:cat>
            <c:strRef>
              <c:f>FEB!$C$37:$N$38</c:f>
              <c:strCache>
                <c:ptCount val="1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strCache>
            </c:strRef>
          </c:cat>
          <c:val>
            <c:numRef>
              <c:f>FEB!$C$39:$N$39</c:f>
              <c:numCache>
                <c:formatCode>0.00</c:formatCode>
                <c:ptCount val="12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EB-4670-B306-7A5E20007EBD}"/>
            </c:ext>
          </c:extLst>
        </c:ser>
        <c:ser>
          <c:idx val="1"/>
          <c:order val="1"/>
          <c:tx>
            <c:strRef>
              <c:f>FEB!$B$40</c:f>
              <c:strCache>
                <c:ptCount val="1"/>
                <c:pt idx="0">
                  <c:v>VERDE</c:v>
                </c:pt>
              </c:strCache>
            </c:strRef>
          </c:tx>
          <c:cat>
            <c:strRef>
              <c:f>FEB!$C$37:$N$38</c:f>
              <c:strCache>
                <c:ptCount val="1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strCache>
            </c:strRef>
          </c:cat>
          <c:val>
            <c:numRef>
              <c:f>FEB!$C$40:$N$40</c:f>
              <c:numCache>
                <c:formatCode>0.00</c:formatCode>
                <c:ptCount val="12"/>
                <c:pt idx="0">
                  <c:v>2.8</c:v>
                </c:pt>
                <c:pt idx="1">
                  <c:v>2.8</c:v>
                </c:pt>
                <c:pt idx="2">
                  <c:v>2.8</c:v>
                </c:pt>
                <c:pt idx="3">
                  <c:v>2.8</c:v>
                </c:pt>
                <c:pt idx="4">
                  <c:v>2.8</c:v>
                </c:pt>
                <c:pt idx="5">
                  <c:v>2.8</c:v>
                </c:pt>
                <c:pt idx="6">
                  <c:v>2.8</c:v>
                </c:pt>
                <c:pt idx="7">
                  <c:v>2.8</c:v>
                </c:pt>
                <c:pt idx="8">
                  <c:v>2.8</c:v>
                </c:pt>
                <c:pt idx="9">
                  <c:v>2.8</c:v>
                </c:pt>
                <c:pt idx="10">
                  <c:v>2.8</c:v>
                </c:pt>
                <c:pt idx="11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EB-4670-B306-7A5E20007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11200"/>
        <c:axId val="155412736"/>
      </c:lineChart>
      <c:catAx>
        <c:axId val="1554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5412736"/>
        <c:crosses val="autoZero"/>
        <c:auto val="1"/>
        <c:lblAlgn val="ctr"/>
        <c:lblOffset val="100"/>
        <c:noMultiLvlLbl val="0"/>
      </c:catAx>
      <c:valAx>
        <c:axId val="15541273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5411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874444265895331"/>
          <c:y val="0.12784120734908136"/>
          <c:w val="0.24018854786008886"/>
          <c:h val="6.25E-2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85593837220445E-2"/>
          <c:y val="0.21290556765510693"/>
          <c:w val="0.88826977178947653"/>
          <c:h val="0.67887865080694765"/>
        </c:manualLayout>
      </c:layout>
      <c:lineChart>
        <c:grouping val="standard"/>
        <c:varyColors val="0"/>
        <c:ser>
          <c:idx val="0"/>
          <c:order val="0"/>
          <c:tx>
            <c:strRef>
              <c:f>MAR!$B$9</c:f>
              <c:strCache>
                <c:ptCount val="1"/>
                <c:pt idx="0">
                  <c:v>BLANCO</c:v>
                </c:pt>
              </c:strCache>
            </c:strRef>
          </c:tx>
          <c:cat>
            <c:numRef>
              <c:f>MAR!$C$7:$P$7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</c:numCache>
            </c:numRef>
          </c:cat>
          <c:val>
            <c:numRef>
              <c:f>MAR!$C$9:$P$9</c:f>
              <c:numCache>
                <c:formatCode>0.00</c:formatCode>
                <c:ptCount val="13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8-4C3A-AC3D-CB72996871C0}"/>
            </c:ext>
          </c:extLst>
        </c:ser>
        <c:ser>
          <c:idx val="1"/>
          <c:order val="1"/>
          <c:tx>
            <c:strRef>
              <c:f>MAR!$B$10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MAR!$C$7:$P$7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</c:numCache>
            </c:numRef>
          </c:cat>
          <c:val>
            <c:numRef>
              <c:f>MAR!$C$10:$P$10</c:f>
              <c:numCache>
                <c:formatCode>0.00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3.8</c:v>
                </c:pt>
                <c:pt idx="4">
                  <c:v>3.5</c:v>
                </c:pt>
                <c:pt idx="5">
                  <c:v>2.5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8-4C3A-AC3D-CB7299687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29888"/>
        <c:axId val="155031424"/>
      </c:lineChart>
      <c:catAx>
        <c:axId val="15502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503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03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5029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643835616438358"/>
          <c:y val="0.10283725172651291"/>
          <c:w val="0.33390410958904104"/>
          <c:h val="0.1063833510172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64767616191984E-2"/>
          <c:y val="0.27631613482525302"/>
          <c:w val="0.89055537457494949"/>
          <c:h val="0.60526413006291446"/>
        </c:manualLayout>
      </c:layout>
      <c:lineChart>
        <c:grouping val="standard"/>
        <c:varyColors val="0"/>
        <c:ser>
          <c:idx val="0"/>
          <c:order val="0"/>
          <c:tx>
            <c:strRef>
              <c:f>MAR!$B$39</c:f>
              <c:strCache>
                <c:ptCount val="1"/>
                <c:pt idx="0">
                  <c:v>BLANCO</c:v>
                </c:pt>
              </c:strCache>
            </c:strRef>
          </c:tx>
          <c:cat>
            <c:numRef>
              <c:f>MAR!$C$37:$P$37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</c:numCache>
            </c:numRef>
          </c:cat>
          <c:val>
            <c:numRef>
              <c:f>MAR!$C$39:$P$39</c:f>
              <c:numCache>
                <c:formatCode>0.00</c:formatCode>
                <c:ptCount val="13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87-4070-B8C9-28E358B1AC36}"/>
            </c:ext>
          </c:extLst>
        </c:ser>
        <c:ser>
          <c:idx val="1"/>
          <c:order val="1"/>
          <c:tx>
            <c:strRef>
              <c:f>MAR!$B$40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MAR!$C$37:$P$37</c:f>
              <c:numCache>
                <c:formatCode>General</c:formatCode>
                <c:ptCount val="13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</c:numCache>
            </c:numRef>
          </c:cat>
          <c:val>
            <c:numRef>
              <c:f>MAR!$C$40:$P$40</c:f>
              <c:numCache>
                <c:formatCode>0.00</c:formatCode>
                <c:ptCount val="13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4.0999999999999996</c:v>
                </c:pt>
                <c:pt idx="4">
                  <c:v>3.8</c:v>
                </c:pt>
                <c:pt idx="5">
                  <c:v>2.8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87-4070-B8C9-28E358B1A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57536"/>
        <c:axId val="155440256"/>
      </c:lineChart>
      <c:catAx>
        <c:axId val="15505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544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44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50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93592588366067"/>
          <c:y val="0.13815824008840999"/>
          <c:w val="0.43639359089775609"/>
          <c:h val="7.23684210526315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PE" sz="1200" b="1">
                <a:effectLst/>
              </a:rPr>
              <a:t>Virú</a:t>
            </a:r>
            <a:r>
              <a:rPr lang="es-PE" sz="1200">
                <a:effectLst/>
              </a:rPr>
              <a:t>: </a:t>
            </a:r>
            <a:r>
              <a:rPr lang="es-PE" sz="1200" b="1">
                <a:effectLst/>
              </a:rPr>
              <a:t>Precio de Espárrago en Chacra según Tipo</a:t>
            </a:r>
            <a:r>
              <a:rPr lang="es-PE" sz="1200" b="1" baseline="0">
                <a:effectLst/>
              </a:rPr>
              <a:t> - Abril 2025 (S/./kg)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391732283464563E-2"/>
          <c:y val="0.17129629629629681"/>
          <c:w val="0.89105271216097992"/>
          <c:h val="0.62958770778652651"/>
        </c:manualLayout>
      </c:layout>
      <c:lineChart>
        <c:grouping val="standard"/>
        <c:varyColors val="0"/>
        <c:ser>
          <c:idx val="0"/>
          <c:order val="0"/>
          <c:tx>
            <c:strRef>
              <c:f>ABR!$B$9</c:f>
              <c:strCache>
                <c:ptCount val="1"/>
                <c:pt idx="0">
                  <c:v>BLANCO</c:v>
                </c:pt>
              </c:strCache>
            </c:strRef>
          </c:tx>
          <c:spPr>
            <a:ln w="19050"/>
          </c:spPr>
          <c:marker>
            <c:symbol val="circle"/>
            <c:size val="6"/>
          </c:marker>
          <c:dLbls>
            <c:dLbl>
              <c:idx val="0"/>
              <c:layout>
                <c:manualLayout>
                  <c:x val="-1.5571776155717781E-2"/>
                  <c:y val="3.7037037037037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CA-4B26-98A8-65C51CED6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ABR!$C$7:$O$7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ABR!$C$9:$O$9</c:f>
              <c:numCache>
                <c:formatCode>0.00</c:formatCode>
                <c:ptCount val="13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A-4B26-98A8-65C51CED610B}"/>
            </c:ext>
          </c:extLst>
        </c:ser>
        <c:ser>
          <c:idx val="1"/>
          <c:order val="1"/>
          <c:tx>
            <c:strRef>
              <c:f>ABR!$B$10</c:f>
              <c:strCache>
                <c:ptCount val="1"/>
                <c:pt idx="0">
                  <c:v>VERDE</c:v>
                </c:pt>
              </c:strCache>
            </c:strRef>
          </c:tx>
          <c:spPr>
            <a:ln w="19050"/>
          </c:spPr>
          <c:marker>
            <c:symbol val="triangle"/>
            <c:size val="6"/>
          </c:marker>
          <c:dLbls>
            <c:dLbl>
              <c:idx val="0"/>
              <c:layout>
                <c:manualLayout>
                  <c:x val="-3.3090024330900178E-2"/>
                  <c:y val="6.4814814814814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CA-4B26-98A8-65C51CED6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ABR!$C$7:$O$7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ABR!$C$10:$O$10</c:f>
              <c:numCache>
                <c:formatCode>0.00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6.5</c:v>
                </c:pt>
                <c:pt idx="4">
                  <c:v>6.5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CA-4B26-98A8-65C51CED6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03072"/>
        <c:axId val="155204608"/>
      </c:lineChart>
      <c:catAx>
        <c:axId val="155203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5204608"/>
        <c:crosses val="autoZero"/>
        <c:auto val="1"/>
        <c:lblAlgn val="ctr"/>
        <c:lblOffset val="100"/>
        <c:noMultiLvlLbl val="0"/>
      </c:catAx>
      <c:valAx>
        <c:axId val="1552046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5203072"/>
        <c:crosses val="autoZero"/>
        <c:crossBetween val="between"/>
      </c:valAx>
      <c:spPr>
        <a:solidFill>
          <a:schemeClr val="accent2">
            <a:lumMod val="60000"/>
            <a:lumOff val="40000"/>
          </a:schemeClr>
        </a:solidFill>
      </c:spPr>
    </c:plotArea>
    <c:legend>
      <c:legendPos val="r"/>
      <c:layout>
        <c:manualLayout>
          <c:xMode val="edge"/>
          <c:yMode val="edge"/>
          <c:x val="0.39622669807783462"/>
          <c:y val="0.89930847185768448"/>
          <c:w val="0.21024272909282571"/>
          <c:h val="7.2917031204432825E-2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  <a:ln w="12700">
      <a:solidFill>
        <a:srgbClr val="000099"/>
      </a:solidFill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PE" sz="1200" b="1">
                <a:effectLst/>
              </a:rPr>
              <a:t>Virú</a:t>
            </a:r>
            <a:r>
              <a:rPr lang="es-PE" sz="1200">
                <a:effectLst/>
              </a:rPr>
              <a:t>: </a:t>
            </a:r>
            <a:r>
              <a:rPr lang="es-PE" sz="1200" b="1">
                <a:effectLst/>
              </a:rPr>
              <a:t>Precio de Espárrago en Planta según Tipo</a:t>
            </a:r>
            <a:r>
              <a:rPr lang="es-PE" sz="1200" b="1" baseline="0">
                <a:effectLst/>
              </a:rPr>
              <a:t> - Abril 2025 (S/./kg)</a:t>
            </a:r>
            <a:endParaRPr lang="es-PE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391732283464563E-2"/>
          <c:y val="0.17129629629629681"/>
          <c:w val="0.89105271216097992"/>
          <c:h val="0.62958770778652651"/>
        </c:manualLayout>
      </c:layout>
      <c:lineChart>
        <c:grouping val="standard"/>
        <c:varyColors val="0"/>
        <c:ser>
          <c:idx val="2"/>
          <c:order val="0"/>
          <c:tx>
            <c:strRef>
              <c:f>ABR!$B$41</c:f>
              <c:strCache>
                <c:ptCount val="1"/>
                <c:pt idx="0">
                  <c:v>BLANCO</c:v>
                </c:pt>
              </c:strCache>
            </c:strRef>
          </c:tx>
          <c:cat>
            <c:numRef>
              <c:f>ABR!$C$39:$O$39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ABR!$C$41:$O$41</c:f>
              <c:numCache>
                <c:formatCode>0.00</c:formatCode>
                <c:ptCount val="13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74-46A1-8BF6-84026D9FDB64}"/>
            </c:ext>
          </c:extLst>
        </c:ser>
        <c:ser>
          <c:idx val="3"/>
          <c:order val="1"/>
          <c:tx>
            <c:strRef>
              <c:f>ABR!$B$42</c:f>
              <c:strCache>
                <c:ptCount val="1"/>
                <c:pt idx="0">
                  <c:v>VERDE</c:v>
                </c:pt>
              </c:strCache>
            </c:strRef>
          </c:tx>
          <c:cat>
            <c:numRef>
              <c:f>ABR!$C$39:$O$39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ABR!$C$42:$O$42</c:f>
              <c:numCache>
                <c:formatCode>0.00</c:formatCode>
                <c:ptCount val="13"/>
                <c:pt idx="0">
                  <c:v>5.3</c:v>
                </c:pt>
                <c:pt idx="1">
                  <c:v>6.3</c:v>
                </c:pt>
                <c:pt idx="2">
                  <c:v>6.3</c:v>
                </c:pt>
                <c:pt idx="3">
                  <c:v>6.8</c:v>
                </c:pt>
                <c:pt idx="4">
                  <c:v>6.8</c:v>
                </c:pt>
                <c:pt idx="5">
                  <c:v>6.3</c:v>
                </c:pt>
                <c:pt idx="6">
                  <c:v>6.3</c:v>
                </c:pt>
                <c:pt idx="7">
                  <c:v>4.3</c:v>
                </c:pt>
                <c:pt idx="8">
                  <c:v>4.3</c:v>
                </c:pt>
                <c:pt idx="9">
                  <c:v>3.3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B74-46A1-8BF6-84026D9FDB64}"/>
            </c:ext>
          </c:extLst>
        </c:ser>
        <c:ser>
          <c:idx val="0"/>
          <c:order val="2"/>
          <c:tx>
            <c:strRef>
              <c:f>ABR!$B$9</c:f>
              <c:strCache>
                <c:ptCount val="1"/>
                <c:pt idx="0">
                  <c:v>BLANCO</c:v>
                </c:pt>
              </c:strCache>
            </c:strRef>
          </c:tx>
          <c:spPr>
            <a:ln w="19050"/>
          </c:spPr>
          <c:marker>
            <c:symbol val="circle"/>
            <c:size val="6"/>
          </c:marker>
          <c:dLbls>
            <c:dLbl>
              <c:idx val="0"/>
              <c:layout>
                <c:manualLayout>
                  <c:x val="-1.5571776155717781E-2"/>
                  <c:y val="3.7037037037037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74-46A1-8BF6-84026D9FDB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ABR!$C$7:$O$7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ABR!$C$9:$O$9</c:f>
              <c:numCache>
                <c:formatCode>0.00</c:formatCode>
                <c:ptCount val="13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74-46A1-8BF6-84026D9FDB64}"/>
            </c:ext>
          </c:extLst>
        </c:ser>
        <c:ser>
          <c:idx val="1"/>
          <c:order val="3"/>
          <c:tx>
            <c:strRef>
              <c:f>ABR!$B$10</c:f>
              <c:strCache>
                <c:ptCount val="1"/>
                <c:pt idx="0">
                  <c:v>VERDE</c:v>
                </c:pt>
              </c:strCache>
            </c:strRef>
          </c:tx>
          <c:spPr>
            <a:ln w="19050"/>
          </c:spPr>
          <c:marker>
            <c:symbol val="triangle"/>
            <c:size val="6"/>
          </c:marker>
          <c:dLbls>
            <c:dLbl>
              <c:idx val="0"/>
              <c:layout>
                <c:manualLayout>
                  <c:x val="-3.3090024330900178E-2"/>
                  <c:y val="6.4814814814814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74-46A1-8BF6-84026D9FDB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ABR!$C$7:$O$7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ABR!$C$10:$O$10</c:f>
              <c:numCache>
                <c:formatCode>0.00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6.5</c:v>
                </c:pt>
                <c:pt idx="4">
                  <c:v>6.5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74-46A1-8BF6-84026D9FD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03072"/>
        <c:axId val="155204608"/>
      </c:lineChart>
      <c:catAx>
        <c:axId val="155203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5204608"/>
        <c:crosses val="autoZero"/>
        <c:auto val="1"/>
        <c:lblAlgn val="ctr"/>
        <c:lblOffset val="100"/>
        <c:noMultiLvlLbl val="0"/>
      </c:catAx>
      <c:valAx>
        <c:axId val="1552046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5203072"/>
        <c:crosses val="autoZero"/>
        <c:crossBetween val="between"/>
      </c:valAx>
      <c:spPr>
        <a:solidFill>
          <a:schemeClr val="accent2">
            <a:lumMod val="60000"/>
            <a:lumOff val="40000"/>
          </a:schemeClr>
        </a:solidFill>
      </c:spPr>
    </c:plotArea>
    <c:legend>
      <c:legendPos val="r"/>
      <c:layout>
        <c:manualLayout>
          <c:xMode val="edge"/>
          <c:yMode val="edge"/>
          <c:x val="0.39622669807783462"/>
          <c:y val="0.89930847185768448"/>
          <c:w val="0.21024272909282571"/>
          <c:h val="7.2917031204432825E-2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  <a:ln w="12700">
      <a:solidFill>
        <a:srgbClr val="000099"/>
      </a:solidFill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VIRÚ:PRECIO DE ESPARRAGO BLANCO Y VERDE EN PLANTA PROCESADORA</a:t>
            </a:r>
          </a:p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(S/. Kg)-MAYO 2025</a:t>
            </a:r>
          </a:p>
        </c:rich>
      </c:tx>
      <c:layout>
        <c:manualLayout>
          <c:xMode val="edge"/>
          <c:yMode val="edge"/>
          <c:x val="0.16206552175407044"/>
          <c:y val="1.86403508771929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57055214724065E-2"/>
          <c:y val="0.22529762375020848"/>
          <c:w val="0.84643680903523422"/>
          <c:h val="0.51044794985911046"/>
        </c:manualLayout>
      </c:layout>
      <c:lineChart>
        <c:grouping val="standard"/>
        <c:varyColors val="0"/>
        <c:ser>
          <c:idx val="0"/>
          <c:order val="0"/>
          <c:tx>
            <c:strRef>
              <c:f>MAY!$B$39</c:f>
              <c:strCache>
                <c:ptCount val="1"/>
                <c:pt idx="0">
                  <c:v>BLANCO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MAY!$C$37:$P$37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MAY!$C$39:$P$39</c:f>
              <c:numCache>
                <c:formatCode>0.00</c:formatCode>
                <c:ptCount val="13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3.7</c:v>
                </c:pt>
                <c:pt idx="11">
                  <c:v>3.7</c:v>
                </c:pt>
                <c:pt idx="12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BD-4511-8E46-7F4F17C0CBBF}"/>
            </c:ext>
          </c:extLst>
        </c:ser>
        <c:ser>
          <c:idx val="1"/>
          <c:order val="1"/>
          <c:tx>
            <c:strRef>
              <c:f>MAY!$B$40</c:f>
              <c:strCache>
                <c:ptCount val="1"/>
                <c:pt idx="0">
                  <c:v>VERDE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MAY!$C$37:$P$37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MAY!$C$40:$P$40</c:f>
              <c:numCache>
                <c:formatCode>0.00</c:formatCode>
                <c:ptCount val="13"/>
                <c:pt idx="0">
                  <c:v>3.8</c:v>
                </c:pt>
                <c:pt idx="1">
                  <c:v>4.3</c:v>
                </c:pt>
                <c:pt idx="2">
                  <c:v>4.2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3.8</c:v>
                </c:pt>
                <c:pt idx="8">
                  <c:v>3.8</c:v>
                </c:pt>
                <c:pt idx="9">
                  <c:v>4.3</c:v>
                </c:pt>
                <c:pt idx="10">
                  <c:v>4.8</c:v>
                </c:pt>
                <c:pt idx="11">
                  <c:v>4.3</c:v>
                </c:pt>
                <c:pt idx="1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D-4511-8E46-7F4F17C0C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00608"/>
        <c:axId val="155706880"/>
      </c:lineChart>
      <c:catAx>
        <c:axId val="15570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570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706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5700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88023746335329"/>
          <c:y val="0.89144874982732414"/>
          <c:w val="0.40807828687152264"/>
          <c:h val="8.22368421052631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" footer="0"/>
    <c:pageSetup paperSize="9" orientation="landscape" verticalDpi="-3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368710</xdr:colOff>
      <xdr:row>12</xdr:row>
      <xdr:rowOff>19050</xdr:rowOff>
    </xdr:from>
    <xdr:to>
      <xdr:col>15</xdr:col>
      <xdr:colOff>0</xdr:colOff>
      <xdr:row>30</xdr:row>
      <xdr:rowOff>28575</xdr:rowOff>
    </xdr:to>
    <xdr:graphicFrame macro="">
      <xdr:nvGraphicFramePr>
        <xdr:cNvPr id="4253" name="3 Gráfico">
          <a:extLst>
            <a:ext uri="{FF2B5EF4-FFF2-40B4-BE49-F238E27FC236}">
              <a16:creationId xmlns:a16="http://schemas.microsoft.com/office/drawing/2014/main" id="{00000000-0008-0000-0800-00009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447676</xdr:colOff>
      <xdr:row>12</xdr:row>
      <xdr:rowOff>57150</xdr:rowOff>
    </xdr:from>
    <xdr:ext cx="4143622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526789" y="2085053"/>
          <a:ext cx="41436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/>
            <a:t>PRECIOS DE ESPARRAGO EN CHACRA  EN</a:t>
          </a:r>
          <a:r>
            <a:rPr lang="es-ES" sz="1100" baseline="0"/>
            <a:t> </a:t>
          </a:r>
          <a:r>
            <a:rPr lang="es-ES" sz="1100"/>
            <a:t>EL VALLE VIRU ENERO 2025</a:t>
          </a:r>
        </a:p>
      </xdr:txBody>
    </xdr:sp>
    <xdr:clientData/>
  </xdr:oneCellAnchor>
  <xdr:twoCellAnchor>
    <xdr:from>
      <xdr:col>0</xdr:col>
      <xdr:colOff>102419</xdr:colOff>
      <xdr:row>46</xdr:row>
      <xdr:rowOff>0</xdr:rowOff>
    </xdr:from>
    <xdr:to>
      <xdr:col>17</xdr:col>
      <xdr:colOff>184355</xdr:colOff>
      <xdr:row>64</xdr:row>
      <xdr:rowOff>71694</xdr:rowOff>
    </xdr:to>
    <xdr:graphicFrame macro="">
      <xdr:nvGraphicFramePr>
        <xdr:cNvPr id="4255" name="5 Gráfico">
          <a:extLst>
            <a:ext uri="{FF2B5EF4-FFF2-40B4-BE49-F238E27FC236}">
              <a16:creationId xmlns:a16="http://schemas.microsoft.com/office/drawing/2014/main" id="{00000000-0008-0000-0800-00009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12</xdr:row>
      <xdr:rowOff>152399</xdr:rowOff>
    </xdr:from>
    <xdr:to>
      <xdr:col>16</xdr:col>
      <xdr:colOff>457200</xdr:colOff>
      <xdr:row>31</xdr:row>
      <xdr:rowOff>114299</xdr:rowOff>
    </xdr:to>
    <xdr:graphicFrame macro="">
      <xdr:nvGraphicFramePr>
        <xdr:cNvPr id="7325" name="5 Gráfico">
          <a:extLst>
            <a:ext uri="{FF2B5EF4-FFF2-40B4-BE49-F238E27FC236}">
              <a16:creationId xmlns:a16="http://schemas.microsoft.com/office/drawing/2014/main" id="{00000000-0008-0000-0B00-00009D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45</xdr:row>
      <xdr:rowOff>76200</xdr:rowOff>
    </xdr:from>
    <xdr:to>
      <xdr:col>16</xdr:col>
      <xdr:colOff>723900</xdr:colOff>
      <xdr:row>67</xdr:row>
      <xdr:rowOff>142875</xdr:rowOff>
    </xdr:to>
    <xdr:graphicFrame macro="">
      <xdr:nvGraphicFramePr>
        <xdr:cNvPr id="7326" name="6 Gráfico">
          <a:extLst>
            <a:ext uri="{FF2B5EF4-FFF2-40B4-BE49-F238E27FC236}">
              <a16:creationId xmlns:a16="http://schemas.microsoft.com/office/drawing/2014/main" id="{00000000-0008-0000-0B00-00009E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0.07502</cdr:x>
      <cdr:y>0.04065</cdr:y>
    </cdr:from>
    <cdr:to>
      <cdr:x>0.94558</cdr:x>
      <cdr:y>0.13406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3850" y="109538"/>
          <a:ext cx="40005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0.02812</cdr:x>
      <cdr:y>0.02362</cdr:y>
    </cdr:from>
    <cdr:to>
      <cdr:x>0.02812</cdr:x>
      <cdr:y>0.02362</cdr:y>
    </cdr:to>
    <cdr:sp macro="" textlink="">
      <cdr:nvSpPr>
        <cdr:cNvPr id="1149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23" y="601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PRECIO PROMEDIO DEL ESPARRAGO EN CHACRA VALLE VIRU</a:t>
          </a:r>
        </a:p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MARZO 2009  </a:t>
          </a:r>
        </a:p>
      </cdr:txBody>
    </cdr:sp>
  </cdr:relSizeAnchor>
  <cdr:relSizeAnchor xmlns:cdr="http://schemas.openxmlformats.org/drawingml/2006/chartDrawing">
    <cdr:from>
      <cdr:x>0.02812</cdr:x>
      <cdr:y>0.02362</cdr:y>
    </cdr:from>
    <cdr:to>
      <cdr:x>0.02812</cdr:x>
      <cdr:y>0.02362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23" y="601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PRECIO PROMEDIO DEL ESPARRAGO EN CHACRA VALLE VIRU</a:t>
          </a:r>
        </a:p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MARZO 2009  </a:t>
          </a:r>
        </a:p>
      </cdr:txBody>
    </cdr:sp>
  </cdr:relSizeAnchor>
  <cdr:relSizeAnchor xmlns:cdr="http://schemas.openxmlformats.org/drawingml/2006/chartDrawing">
    <cdr:from>
      <cdr:x>0.099</cdr:x>
      <cdr:y>0.02725</cdr:y>
    </cdr:from>
    <cdr:to>
      <cdr:x>0.09925</cdr:x>
      <cdr:y>0.03134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652463" y="119063"/>
          <a:ext cx="5872162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E" sz="1100" b="1"/>
            <a:t>Virú: Precio de Espárrago en Chacra según Tipo - Abril 2017 (S/./kg)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0.07502</cdr:x>
      <cdr:y>0.04065</cdr:y>
    </cdr:from>
    <cdr:to>
      <cdr:x>0.94558</cdr:x>
      <cdr:y>0.13406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3850" y="109538"/>
          <a:ext cx="40005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0.02812</cdr:x>
      <cdr:y>0.02362</cdr:y>
    </cdr:from>
    <cdr:to>
      <cdr:x>0.02812</cdr:x>
      <cdr:y>0.02362</cdr:y>
    </cdr:to>
    <cdr:sp macro="" textlink="">
      <cdr:nvSpPr>
        <cdr:cNvPr id="1149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23" y="601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PRECIO PROMEDIO DEL ESPARRAGO EN CHACRA VALLE VIRU</a:t>
          </a:r>
        </a:p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MARZO 2009  </a:t>
          </a:r>
        </a:p>
      </cdr:txBody>
    </cdr:sp>
  </cdr:relSizeAnchor>
  <cdr:relSizeAnchor xmlns:cdr="http://schemas.openxmlformats.org/drawingml/2006/chartDrawing">
    <cdr:from>
      <cdr:x>0.02812</cdr:x>
      <cdr:y>0.02362</cdr:y>
    </cdr:from>
    <cdr:to>
      <cdr:x>0.02812</cdr:x>
      <cdr:y>0.02362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23" y="6017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PRECIO PROMEDIO DEL ESPARRAGO EN CHACRA VALLE VIRU</a:t>
          </a:r>
        </a:p>
        <a:p xmlns:a="http://schemas.openxmlformats.org/drawingml/2006/main">
          <a:pPr algn="l" rtl="0">
            <a:defRPr sz="1000"/>
          </a:pPr>
          <a:r>
            <a:rPr lang="es-ES" sz="1025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MARZO 2009  </a:t>
          </a:r>
        </a:p>
      </cdr:txBody>
    </cdr:sp>
  </cdr:relSizeAnchor>
  <cdr:relSizeAnchor xmlns:cdr="http://schemas.openxmlformats.org/drawingml/2006/chartDrawing">
    <cdr:from>
      <cdr:x>0.099</cdr:x>
      <cdr:y>0.02725</cdr:y>
    </cdr:from>
    <cdr:to>
      <cdr:x>0.09925</cdr:x>
      <cdr:y>0.03134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652463" y="119063"/>
          <a:ext cx="5872162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E" sz="1100" b="1"/>
            <a:t>Virú: Precio de Espárrago en Chacra según Tipo - Abril 2017 (S/./kg)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49</xdr:row>
      <xdr:rowOff>25400</xdr:rowOff>
    </xdr:from>
    <xdr:to>
      <xdr:col>14</xdr:col>
      <xdr:colOff>47626</xdr:colOff>
      <xdr:row>67</xdr:row>
      <xdr:rowOff>95249</xdr:rowOff>
    </xdr:to>
    <xdr:graphicFrame macro="">
      <xdr:nvGraphicFramePr>
        <xdr:cNvPr id="8297" name="Chart 2">
          <a:extLst>
            <a:ext uri="{FF2B5EF4-FFF2-40B4-BE49-F238E27FC236}">
              <a16:creationId xmlns:a16="http://schemas.microsoft.com/office/drawing/2014/main" id="{00000000-0008-0000-0C00-000069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250826</xdr:colOff>
      <xdr:row>13</xdr:row>
      <xdr:rowOff>92076</xdr:rowOff>
    </xdr:from>
    <xdr:to>
      <xdr:col>14</xdr:col>
      <xdr:colOff>95250</xdr:colOff>
      <xdr:row>26</xdr:row>
      <xdr:rowOff>57151</xdr:rowOff>
    </xdr:to>
    <xdr:graphicFrame macro="">
      <xdr:nvGraphicFramePr>
        <xdr:cNvPr id="8298" name="Gráfico 1">
          <a:extLst>
            <a:ext uri="{FF2B5EF4-FFF2-40B4-BE49-F238E27FC236}">
              <a16:creationId xmlns:a16="http://schemas.microsoft.com/office/drawing/2014/main" id="{00000000-0008-0000-0C00-00006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0.07732</cdr:x>
      <cdr:y>0.03311</cdr:y>
    </cdr:from>
    <cdr:to>
      <cdr:x>0.07732</cdr:x>
      <cdr:y>0.03311</cdr:y>
    </cdr:to>
    <cdr:sp macro="" textlink="">
      <cdr:nvSpPr>
        <cdr:cNvPr id="1150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8707" y="1526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PRECIO PROMEDIO DEL ESPARRAGO EN PLANTA               VALLE VIRU (S/./kg)</a:t>
          </a:r>
        </a:p>
        <a:p xmlns:a="http://schemas.openxmlformats.org/drawingml/2006/main">
          <a:pPr algn="ctr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MARZO 2009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14</xdr:row>
      <xdr:rowOff>123825</xdr:rowOff>
    </xdr:from>
    <xdr:to>
      <xdr:col>19</xdr:col>
      <xdr:colOff>9525</xdr:colOff>
      <xdr:row>27</xdr:row>
      <xdr:rowOff>9526</xdr:rowOff>
    </xdr:to>
    <xdr:graphicFrame macro="">
      <xdr:nvGraphicFramePr>
        <xdr:cNvPr id="9321" name="Gráfico 1">
          <a:extLst>
            <a:ext uri="{FF2B5EF4-FFF2-40B4-BE49-F238E27FC236}">
              <a16:creationId xmlns:a16="http://schemas.microsoft.com/office/drawing/2014/main" id="{00000000-0008-0000-0D00-00006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323851</xdr:colOff>
      <xdr:row>41</xdr:row>
      <xdr:rowOff>76200</xdr:rowOff>
    </xdr:from>
    <xdr:to>
      <xdr:col>17</xdr:col>
      <xdr:colOff>228601</xdr:colOff>
      <xdr:row>56</xdr:row>
      <xdr:rowOff>47625</xdr:rowOff>
    </xdr:to>
    <xdr:graphicFrame macro="">
      <xdr:nvGraphicFramePr>
        <xdr:cNvPr id="9322" name="Gráfico 2">
          <a:extLst>
            <a:ext uri="{FF2B5EF4-FFF2-40B4-BE49-F238E27FC236}">
              <a16:creationId xmlns:a16="http://schemas.microsoft.com/office/drawing/2014/main" id="{00000000-0008-0000-0D00-00006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16</xdr:row>
      <xdr:rowOff>76200</xdr:rowOff>
    </xdr:from>
    <xdr:to>
      <xdr:col>16</xdr:col>
      <xdr:colOff>295275</xdr:colOff>
      <xdr:row>25</xdr:row>
      <xdr:rowOff>123825</xdr:rowOff>
    </xdr:to>
    <xdr:graphicFrame macro="">
      <xdr:nvGraphicFramePr>
        <xdr:cNvPr id="10345" name="Chart 2">
          <a:extLst>
            <a:ext uri="{FF2B5EF4-FFF2-40B4-BE49-F238E27FC236}">
              <a16:creationId xmlns:a16="http://schemas.microsoft.com/office/drawing/2014/main" id="{00000000-0008-0000-0E00-00006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</xdr:colOff>
      <xdr:row>44</xdr:row>
      <xdr:rowOff>85726</xdr:rowOff>
    </xdr:from>
    <xdr:to>
      <xdr:col>13</xdr:col>
      <xdr:colOff>0</xdr:colOff>
      <xdr:row>52</xdr:row>
      <xdr:rowOff>133350</xdr:rowOff>
    </xdr:to>
    <xdr:graphicFrame macro="">
      <xdr:nvGraphicFramePr>
        <xdr:cNvPr id="10346" name="Chart 4">
          <a:extLst>
            <a:ext uri="{FF2B5EF4-FFF2-40B4-BE49-F238E27FC236}">
              <a16:creationId xmlns:a16="http://schemas.microsoft.com/office/drawing/2014/main" id="{00000000-0008-0000-0E00-00006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381001</xdr:colOff>
      <xdr:row>17</xdr:row>
      <xdr:rowOff>142875</xdr:rowOff>
    </xdr:from>
    <xdr:to>
      <xdr:col>15</xdr:col>
      <xdr:colOff>57150</xdr:colOff>
      <xdr:row>31</xdr:row>
      <xdr:rowOff>9525</xdr:rowOff>
    </xdr:to>
    <xdr:graphicFrame macro="">
      <xdr:nvGraphicFramePr>
        <xdr:cNvPr id="11369" name="Gráfico 1">
          <a:extLst>
            <a:ext uri="{FF2B5EF4-FFF2-40B4-BE49-F238E27FC236}">
              <a16:creationId xmlns:a16="http://schemas.microsoft.com/office/drawing/2014/main" id="{00000000-0008-0000-0F00-000069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47</xdr:row>
      <xdr:rowOff>133350</xdr:rowOff>
    </xdr:from>
    <xdr:to>
      <xdr:col>16</xdr:col>
      <xdr:colOff>428625</xdr:colOff>
      <xdr:row>61</xdr:row>
      <xdr:rowOff>104775</xdr:rowOff>
    </xdr:to>
    <xdr:graphicFrame macro="">
      <xdr:nvGraphicFramePr>
        <xdr:cNvPr id="11370" name="Gráfico 2">
          <a:extLst>
            <a:ext uri="{FF2B5EF4-FFF2-40B4-BE49-F238E27FC236}">
              <a16:creationId xmlns:a16="http://schemas.microsoft.com/office/drawing/2014/main" id="{00000000-0008-0000-0F00-00006A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469901</xdr:colOff>
      <xdr:row>17</xdr:row>
      <xdr:rowOff>47624</xdr:rowOff>
    </xdr:from>
    <xdr:to>
      <xdr:col>15</xdr:col>
      <xdr:colOff>438150</xdr:colOff>
      <xdr:row>32</xdr:row>
      <xdr:rowOff>28574</xdr:rowOff>
    </xdr:to>
    <xdr:graphicFrame macro="">
      <xdr:nvGraphicFramePr>
        <xdr:cNvPr id="12393" name="Chart 1">
          <a:extLst>
            <a:ext uri="{FF2B5EF4-FFF2-40B4-BE49-F238E27FC236}">
              <a16:creationId xmlns:a16="http://schemas.microsoft.com/office/drawing/2014/main" id="{00000000-0008-0000-1000-00006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390526</xdr:colOff>
      <xdr:row>44</xdr:row>
      <xdr:rowOff>104774</xdr:rowOff>
    </xdr:from>
    <xdr:to>
      <xdr:col>14</xdr:col>
      <xdr:colOff>400050</xdr:colOff>
      <xdr:row>60</xdr:row>
      <xdr:rowOff>28575</xdr:rowOff>
    </xdr:to>
    <xdr:graphicFrame macro="">
      <xdr:nvGraphicFramePr>
        <xdr:cNvPr id="12394" name="Chart 2">
          <a:extLst>
            <a:ext uri="{FF2B5EF4-FFF2-40B4-BE49-F238E27FC236}">
              <a16:creationId xmlns:a16="http://schemas.microsoft.com/office/drawing/2014/main" id="{00000000-0008-0000-1000-00006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18</xdr:col>
      <xdr:colOff>304801</xdr:colOff>
      <xdr:row>64</xdr:row>
      <xdr:rowOff>142874</xdr:rowOff>
    </xdr:to>
    <xdr:graphicFrame macro="">
      <xdr:nvGraphicFramePr>
        <xdr:cNvPr id="13417" name="Chart 2">
          <a:extLst>
            <a:ext uri="{FF2B5EF4-FFF2-40B4-BE49-F238E27FC236}">
              <a16:creationId xmlns:a16="http://schemas.microsoft.com/office/drawing/2014/main" id="{00000000-0008-0000-1100-000069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762000</xdr:colOff>
      <xdr:row>12</xdr:row>
      <xdr:rowOff>142875</xdr:rowOff>
    </xdr:from>
    <xdr:to>
      <xdr:col>18</xdr:col>
      <xdr:colOff>171451</xdr:colOff>
      <xdr:row>30</xdr:row>
      <xdr:rowOff>19050</xdr:rowOff>
    </xdr:to>
    <xdr:graphicFrame macro="">
      <xdr:nvGraphicFramePr>
        <xdr:cNvPr id="13418" name="Chart 2">
          <a:extLst>
            <a:ext uri="{FF2B5EF4-FFF2-40B4-BE49-F238E27FC236}">
              <a16:creationId xmlns:a16="http://schemas.microsoft.com/office/drawing/2014/main" id="{00000000-0008-0000-1100-00006A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0.14094</cdr:x>
      <cdr:y>0.03885</cdr:y>
    </cdr:from>
    <cdr:to>
      <cdr:x>0.34045</cdr:x>
      <cdr:y>0.35227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47700" y="114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13</xdr:row>
      <xdr:rowOff>66675</xdr:rowOff>
    </xdr:from>
    <xdr:to>
      <xdr:col>17</xdr:col>
      <xdr:colOff>800100</xdr:colOff>
      <xdr:row>31</xdr:row>
      <xdr:rowOff>123825</xdr:rowOff>
    </xdr:to>
    <xdr:graphicFrame macro="">
      <xdr:nvGraphicFramePr>
        <xdr:cNvPr id="14441" name="Chart 2">
          <a:extLst>
            <a:ext uri="{FF2B5EF4-FFF2-40B4-BE49-F238E27FC236}">
              <a16:creationId xmlns:a16="http://schemas.microsoft.com/office/drawing/2014/main" id="{00000000-0008-0000-1200-00006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410308</xdr:colOff>
      <xdr:row>44</xdr:row>
      <xdr:rowOff>59348</xdr:rowOff>
    </xdr:from>
    <xdr:to>
      <xdr:col>17</xdr:col>
      <xdr:colOff>527993</xdr:colOff>
      <xdr:row>60</xdr:row>
      <xdr:rowOff>126023</xdr:rowOff>
    </xdr:to>
    <xdr:graphicFrame macro="">
      <xdr:nvGraphicFramePr>
        <xdr:cNvPr id="14442" name="Chart 2">
          <a:extLst>
            <a:ext uri="{FF2B5EF4-FFF2-40B4-BE49-F238E27FC236}">
              <a16:creationId xmlns:a16="http://schemas.microsoft.com/office/drawing/2014/main" id="{00000000-0008-0000-1200-00006A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66675</xdr:rowOff>
    </xdr:from>
    <xdr:to>
      <xdr:col>17</xdr:col>
      <xdr:colOff>171450</xdr:colOff>
      <xdr:row>31</xdr:row>
      <xdr:rowOff>47625</xdr:rowOff>
    </xdr:to>
    <xdr:graphicFrame macro="">
      <xdr:nvGraphicFramePr>
        <xdr:cNvPr id="15571" name="Chart 1">
          <a:extLst>
            <a:ext uri="{FF2B5EF4-FFF2-40B4-BE49-F238E27FC236}">
              <a16:creationId xmlns:a16="http://schemas.microsoft.com/office/drawing/2014/main" id="{00000000-0008-0000-1300-0000D3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45</xdr:row>
      <xdr:rowOff>19050</xdr:rowOff>
    </xdr:from>
    <xdr:to>
      <xdr:col>19</xdr:col>
      <xdr:colOff>76200</xdr:colOff>
      <xdr:row>61</xdr:row>
      <xdr:rowOff>152400</xdr:rowOff>
    </xdr:to>
    <xdr:graphicFrame macro="">
      <xdr:nvGraphicFramePr>
        <xdr:cNvPr id="15572" name="Chart 2">
          <a:extLst>
            <a:ext uri="{FF2B5EF4-FFF2-40B4-BE49-F238E27FC236}">
              <a16:creationId xmlns:a16="http://schemas.microsoft.com/office/drawing/2014/main" id="{00000000-0008-0000-1300-0000D4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396688</xdr:colOff>
      <xdr:row>13</xdr:row>
      <xdr:rowOff>116542</xdr:rowOff>
    </xdr:from>
    <xdr:to>
      <xdr:col>11</xdr:col>
      <xdr:colOff>558613</xdr:colOff>
      <xdr:row>30</xdr:row>
      <xdr:rowOff>78442</xdr:rowOff>
    </xdr:to>
    <xdr:graphicFrame macro="">
      <xdr:nvGraphicFramePr>
        <xdr:cNvPr id="16489" name="Chart 2">
          <a:extLst>
            <a:ext uri="{FF2B5EF4-FFF2-40B4-BE49-F238E27FC236}">
              <a16:creationId xmlns:a16="http://schemas.microsoft.com/office/drawing/2014/main" id="{00000000-0008-0000-1400-000069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429186</xdr:colOff>
      <xdr:row>48</xdr:row>
      <xdr:rowOff>90207</xdr:rowOff>
    </xdr:from>
    <xdr:to>
      <xdr:col>12</xdr:col>
      <xdr:colOff>265579</xdr:colOff>
      <xdr:row>70</xdr:row>
      <xdr:rowOff>153520</xdr:rowOff>
    </xdr:to>
    <xdr:graphicFrame macro="">
      <xdr:nvGraphicFramePr>
        <xdr:cNvPr id="16490" name="5 Gráfico">
          <a:extLst>
            <a:ext uri="{FF2B5EF4-FFF2-40B4-BE49-F238E27FC236}">
              <a16:creationId xmlns:a16="http://schemas.microsoft.com/office/drawing/2014/main" id="{00000000-0008-0000-1400-00006A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7</xdr:row>
      <xdr:rowOff>133350</xdr:rowOff>
    </xdr:from>
    <xdr:to>
      <xdr:col>14</xdr:col>
      <xdr:colOff>123825</xdr:colOff>
      <xdr:row>26</xdr:row>
      <xdr:rowOff>142875</xdr:rowOff>
    </xdr:to>
    <xdr:graphicFrame macro="">
      <xdr:nvGraphicFramePr>
        <xdr:cNvPr id="17513" name="3 Gráfico">
          <a:extLst>
            <a:ext uri="{FF2B5EF4-FFF2-40B4-BE49-F238E27FC236}">
              <a16:creationId xmlns:a16="http://schemas.microsoft.com/office/drawing/2014/main" id="{00000000-0008-0000-1500-00006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714375</xdr:colOff>
      <xdr:row>29</xdr:row>
      <xdr:rowOff>19050</xdr:rowOff>
    </xdr:from>
    <xdr:to>
      <xdr:col>14</xdr:col>
      <xdr:colOff>114300</xdr:colOff>
      <xdr:row>50</xdr:row>
      <xdr:rowOff>47625</xdr:rowOff>
    </xdr:to>
    <xdr:graphicFrame macro="">
      <xdr:nvGraphicFramePr>
        <xdr:cNvPr id="17514" name="4 Gráfico">
          <a:extLst>
            <a:ext uri="{FF2B5EF4-FFF2-40B4-BE49-F238E27FC236}">
              <a16:creationId xmlns:a16="http://schemas.microsoft.com/office/drawing/2014/main" id="{00000000-0008-0000-1500-00006A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19</xdr:row>
      <xdr:rowOff>66675</xdr:rowOff>
    </xdr:from>
    <xdr:to>
      <xdr:col>9</xdr:col>
      <xdr:colOff>461211</xdr:colOff>
      <xdr:row>40</xdr:row>
      <xdr:rowOff>152400</xdr:rowOff>
    </xdr:to>
    <xdr:graphicFrame macro="">
      <xdr:nvGraphicFramePr>
        <xdr:cNvPr id="18641" name="1 Gráfico">
          <a:extLst>
            <a:ext uri="{FF2B5EF4-FFF2-40B4-BE49-F238E27FC236}">
              <a16:creationId xmlns:a16="http://schemas.microsoft.com/office/drawing/2014/main" id="{00000000-0008-0000-1600-0000D1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394534</xdr:colOff>
      <xdr:row>18</xdr:row>
      <xdr:rowOff>118811</xdr:rowOff>
    </xdr:from>
    <xdr:to>
      <xdr:col>19</xdr:col>
      <xdr:colOff>451184</xdr:colOff>
      <xdr:row>40</xdr:row>
      <xdr:rowOff>72690</xdr:rowOff>
    </xdr:to>
    <xdr:graphicFrame macro="">
      <xdr:nvGraphicFramePr>
        <xdr:cNvPr id="18642" name="2 Gráfico">
          <a:extLst>
            <a:ext uri="{FF2B5EF4-FFF2-40B4-BE49-F238E27FC236}">
              <a16:creationId xmlns:a16="http://schemas.microsoft.com/office/drawing/2014/main" id="{00000000-0008-0000-1600-0000D2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106946</xdr:colOff>
      <xdr:row>47</xdr:row>
      <xdr:rowOff>7017</xdr:rowOff>
    </xdr:from>
    <xdr:to>
      <xdr:col>12</xdr:col>
      <xdr:colOff>651711</xdr:colOff>
      <xdr:row>71</xdr:row>
      <xdr:rowOff>120315</xdr:rowOff>
    </xdr:to>
    <xdr:graphicFrame macro="">
      <xdr:nvGraphicFramePr>
        <xdr:cNvPr id="18643" name="3 Gráfico">
          <a:extLst>
            <a:ext uri="{FF2B5EF4-FFF2-40B4-BE49-F238E27FC236}">
              <a16:creationId xmlns:a16="http://schemas.microsoft.com/office/drawing/2014/main" id="{00000000-0008-0000-1600-0000D3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187159</xdr:colOff>
      <xdr:row>46</xdr:row>
      <xdr:rowOff>156242</xdr:rowOff>
    </xdr:from>
    <xdr:to>
      <xdr:col>26</xdr:col>
      <xdr:colOff>110289</xdr:colOff>
      <xdr:row>72</xdr:row>
      <xdr:rowOff>150395</xdr:rowOff>
    </xdr:to>
    <xdr:graphicFrame macro="">
      <xdr:nvGraphicFramePr>
        <xdr:cNvPr id="18644" name="4 Gráfico">
          <a:extLst>
            <a:ext uri="{FF2B5EF4-FFF2-40B4-BE49-F238E27FC236}">
              <a16:creationId xmlns:a16="http://schemas.microsoft.com/office/drawing/2014/main" id="{00000000-0008-0000-1600-0000D4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0.21093</cdr:x>
      <cdr:y>0.02066</cdr:y>
    </cdr:from>
    <cdr:to>
      <cdr:x>0.81901</cdr:x>
      <cdr:y>0.09932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44214" y="71110"/>
          <a:ext cx="4451652" cy="27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PRECIOS DE ESPARRAGO  EN PLANTA  VALLE VIRU  ENERO 2025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0</xdr:rowOff>
    </xdr:from>
    <xdr:to>
      <xdr:col>16</xdr:col>
      <xdr:colOff>238126</xdr:colOff>
      <xdr:row>29</xdr:row>
      <xdr:rowOff>66675</xdr:rowOff>
    </xdr:to>
    <xdr:graphicFrame macro="">
      <xdr:nvGraphicFramePr>
        <xdr:cNvPr id="5225" name="3 Gráfico">
          <a:extLst>
            <a:ext uri="{FF2B5EF4-FFF2-40B4-BE49-F238E27FC236}">
              <a16:creationId xmlns:a16="http://schemas.microsoft.com/office/drawing/2014/main" id="{00000000-0008-0000-0900-00006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114299</xdr:rowOff>
    </xdr:from>
    <xdr:to>
      <xdr:col>16</xdr:col>
      <xdr:colOff>371475</xdr:colOff>
      <xdr:row>62</xdr:row>
      <xdr:rowOff>114299</xdr:rowOff>
    </xdr:to>
    <xdr:graphicFrame macro="">
      <xdr:nvGraphicFramePr>
        <xdr:cNvPr id="5226" name="4 Gráfico">
          <a:extLst>
            <a:ext uri="{FF2B5EF4-FFF2-40B4-BE49-F238E27FC236}">
              <a16:creationId xmlns:a16="http://schemas.microsoft.com/office/drawing/2014/main" id="{00000000-0008-0000-0900-00006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0.24331</cdr:x>
      <cdr:y>0.00625</cdr:y>
    </cdr:from>
    <cdr:to>
      <cdr:x>0.77028</cdr:x>
      <cdr:y>0.10989</cdr:y>
    </cdr:to>
    <cdr:sp macro="" textlink="">
      <cdr:nvSpPr>
        <cdr:cNvPr id="5864449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9327" y="18863"/>
          <a:ext cx="4763449" cy="312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PE" sz="1100" b="1" i="0" u="none" strike="noStrike" baseline="0">
              <a:solidFill>
                <a:srgbClr val="000000"/>
              </a:solidFill>
              <a:latin typeface="Calibri"/>
            </a:rPr>
            <a:t>PRECIOS DE ESPARRAGO EN CHACRA VALLE VIRU  FEBRERO 2025- S/. kg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0.20708</cdr:x>
      <cdr:y>0.00712</cdr:y>
    </cdr:from>
    <cdr:to>
      <cdr:x>0.75234</cdr:x>
      <cdr:y>0.09725</cdr:y>
    </cdr:to>
    <cdr:sp macro="" textlink="">
      <cdr:nvSpPr>
        <cdr:cNvPr id="5865473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5474" y="23872"/>
          <a:ext cx="4991101" cy="302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es-PE" sz="1100" b="1" i="0" u="none" strike="noStrike" baseline="0">
              <a:solidFill>
                <a:srgbClr val="000000"/>
              </a:solidFill>
              <a:latin typeface="Calibri"/>
            </a:rPr>
            <a:t>VIRÚ:PRECIOS  DE ESPARRAGO EN PLANTA FEBRERO 2025-S/. kg</a:t>
          </a:r>
        </a:p>
        <a:p xmlns:a="http://schemas.openxmlformats.org/drawingml/2006/main">
          <a:pPr algn="ctr" rtl="0">
            <a:lnSpc>
              <a:spcPts val="1100"/>
            </a:lnSpc>
            <a:defRPr sz="1000"/>
          </a:pPr>
          <a:endParaRPr lang="es-PE" sz="1100" b="0" i="0" u="none" strike="noStrike" baseline="0">
            <a:solidFill>
              <a:srgbClr val="000000"/>
            </a:solidFill>
            <a:latin typeface="Calibri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13</xdr:row>
      <xdr:rowOff>142874</xdr:rowOff>
    </xdr:from>
    <xdr:to>
      <xdr:col>17</xdr:col>
      <xdr:colOff>285750</xdr:colOff>
      <xdr:row>28</xdr:row>
      <xdr:rowOff>104774</xdr:rowOff>
    </xdr:to>
    <xdr:graphicFrame macro="">
      <xdr:nvGraphicFramePr>
        <xdr:cNvPr id="6249" name="Chart 1">
          <a:extLst>
            <a:ext uri="{FF2B5EF4-FFF2-40B4-BE49-F238E27FC236}">
              <a16:creationId xmlns:a16="http://schemas.microsoft.com/office/drawing/2014/main" id="{00000000-0008-0000-0A00-00006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45</xdr:row>
      <xdr:rowOff>28574</xdr:rowOff>
    </xdr:from>
    <xdr:to>
      <xdr:col>17</xdr:col>
      <xdr:colOff>323850</xdr:colOff>
      <xdr:row>60</xdr:row>
      <xdr:rowOff>66674</xdr:rowOff>
    </xdr:to>
    <xdr:graphicFrame macro="">
      <xdr:nvGraphicFramePr>
        <xdr:cNvPr id="6250" name="Chart 2">
          <a:extLst>
            <a:ext uri="{FF2B5EF4-FFF2-40B4-BE49-F238E27FC236}">
              <a16:creationId xmlns:a16="http://schemas.microsoft.com/office/drawing/2014/main" id="{00000000-0008-0000-0A00-00006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0.15233</cdr:x>
      <cdr:y>0.02362</cdr:y>
    </cdr:from>
    <cdr:to>
      <cdr:x>0.89551</cdr:x>
      <cdr:y>0.1353</cdr:y>
    </cdr:to>
    <cdr:sp macro="" textlink="">
      <cdr:nvSpPr>
        <cdr:cNvPr id="11458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334" y="62800"/>
          <a:ext cx="3812614" cy="289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"/>
              <a:cs typeface="Arial"/>
            </a:rPr>
            <a:t>PRECIO PROMEDIO DEL ESPARRAGO EN CHACRA VALLE VIRU    MARZO 2025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0.06142</cdr:x>
      <cdr:y>0.0517</cdr:y>
    </cdr:from>
    <cdr:to>
      <cdr:x>0.88121</cdr:x>
      <cdr:y>0.15084</cdr:y>
    </cdr:to>
    <cdr:sp macro="" textlink="">
      <cdr:nvSpPr>
        <cdr:cNvPr id="5867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943" y="153360"/>
          <a:ext cx="5216085" cy="288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PRECIO PROMEDIO DEL ESPARRAGO EN PLANTA   VALLE VIRU (S/./kg) MARZO 2025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51"/>
  <sheetViews>
    <sheetView workbookViewId="0">
      <selection activeCell="W43" sqref="W43"/>
    </sheetView>
  </sheetViews>
  <sheetFormatPr baseColWidth="10" defaultColWidth="9.7109375" defaultRowHeight="12.75" x14ac:dyDescent="0.2"/>
  <cols>
    <col min="1" max="1" width="16.28515625" customWidth="1"/>
    <col min="2" max="2" width="12.42578125" customWidth="1"/>
    <col min="3" max="3" width="10" customWidth="1"/>
    <col min="4" max="4" width="5.85546875" customWidth="1"/>
    <col min="5" max="13" width="4.85546875" customWidth="1"/>
    <col min="14" max="14" width="6.140625" customWidth="1"/>
    <col min="15" max="16" width="4.85546875" customWidth="1"/>
    <col min="17" max="17" width="7.140625" customWidth="1"/>
  </cols>
  <sheetData>
    <row r="1" spans="1:17" ht="39" thickBot="1" x14ac:dyDescent="0.25">
      <c r="A1" s="84" t="s">
        <v>10</v>
      </c>
      <c r="B1" s="84" t="s">
        <v>108</v>
      </c>
      <c r="C1" s="84" t="s">
        <v>92</v>
      </c>
      <c r="D1" s="84" t="s">
        <v>93</v>
      </c>
      <c r="E1" s="84" t="s">
        <v>96</v>
      </c>
      <c r="F1" s="84" t="s">
        <v>97</v>
      </c>
      <c r="G1" s="84" t="s">
        <v>98</v>
      </c>
      <c r="H1" s="84" t="s">
        <v>99</v>
      </c>
      <c r="I1" s="84" t="s">
        <v>100</v>
      </c>
      <c r="J1" s="84" t="s">
        <v>26</v>
      </c>
      <c r="K1" s="84" t="s">
        <v>101</v>
      </c>
      <c r="L1" s="84" t="s">
        <v>102</v>
      </c>
      <c r="M1" s="84" t="s">
        <v>103</v>
      </c>
      <c r="N1" s="84" t="s">
        <v>104</v>
      </c>
      <c r="O1" s="84" t="s">
        <v>105</v>
      </c>
      <c r="P1" s="84" t="s">
        <v>106</v>
      </c>
      <c r="Q1" s="84" t="s">
        <v>107</v>
      </c>
    </row>
    <row r="2" spans="1:17" ht="13.5" thickBot="1" x14ac:dyDescent="0.25">
      <c r="A2" s="9" t="s">
        <v>6</v>
      </c>
      <c r="B2" s="29" t="s">
        <v>7</v>
      </c>
      <c r="C2" s="29" t="s">
        <v>91</v>
      </c>
      <c r="D2" s="29">
        <v>2013</v>
      </c>
      <c r="E2" s="83">
        <v>2.1999999999999993</v>
      </c>
      <c r="F2" s="10">
        <v>2.3999999999999995</v>
      </c>
      <c r="G2" s="10">
        <v>2.0769230769230771</v>
      </c>
      <c r="H2" s="10">
        <v>2</v>
      </c>
      <c r="I2" s="10">
        <v>2</v>
      </c>
      <c r="J2" s="10">
        <v>2.0333333333333332</v>
      </c>
      <c r="K2" s="10">
        <v>2.138461538461538</v>
      </c>
      <c r="L2" s="10">
        <v>2.1100000000000003</v>
      </c>
      <c r="M2" s="10">
        <v>2</v>
      </c>
      <c r="N2" s="10">
        <v>2.0769230769230771</v>
      </c>
      <c r="O2" s="10">
        <v>2.5249999999999999</v>
      </c>
      <c r="P2" s="10">
        <v>2.5</v>
      </c>
      <c r="Q2" s="24">
        <f>IF(ISERROR(AVERAGE(E2:P2)),"",AVERAGE(E2:P2))</f>
        <v>2.1717200854700853</v>
      </c>
    </row>
    <row r="3" spans="1:17" ht="13.5" hidden="1" thickBot="1" x14ac:dyDescent="0.25">
      <c r="A3" s="9" t="s">
        <v>6</v>
      </c>
      <c r="B3" s="30" t="s">
        <v>8</v>
      </c>
      <c r="C3" s="30" t="s">
        <v>91</v>
      </c>
      <c r="D3" s="30">
        <v>2013</v>
      </c>
      <c r="E3" s="60">
        <v>3.9999999999999991</v>
      </c>
      <c r="F3" s="13">
        <v>2.7416666666666658</v>
      </c>
      <c r="G3" s="13">
        <v>3.0461538461538464</v>
      </c>
      <c r="H3" s="13">
        <v>2.9090909090909092</v>
      </c>
      <c r="I3" s="13">
        <v>2.7692307692307696</v>
      </c>
      <c r="J3" s="13">
        <v>2.6666666666666665</v>
      </c>
      <c r="K3" s="13">
        <v>5.5230769230769221</v>
      </c>
      <c r="L3" s="13">
        <v>4.1899999999999995</v>
      </c>
      <c r="M3" s="13">
        <v>3.092307692307692</v>
      </c>
      <c r="N3" s="13">
        <v>2.7846153846153849</v>
      </c>
      <c r="O3" s="13">
        <v>2.4750000000000001</v>
      </c>
      <c r="P3" s="13">
        <v>3.0923076923076924</v>
      </c>
      <c r="Q3" s="25">
        <f>IF(ISERROR(AVERAGE(E3:P3)),"",AVERAGE(E3:P3))</f>
        <v>3.2741763791763794</v>
      </c>
    </row>
    <row r="4" spans="1:17" ht="13.5" thickBot="1" x14ac:dyDescent="0.25">
      <c r="A4" s="9" t="s">
        <v>6</v>
      </c>
      <c r="B4" s="29" t="s">
        <v>7</v>
      </c>
      <c r="C4" s="29" t="s">
        <v>91</v>
      </c>
      <c r="D4" s="29">
        <v>2014</v>
      </c>
      <c r="E4" s="83">
        <v>2.1692307692307695</v>
      </c>
      <c r="F4" s="10">
        <v>1.9166666666666667</v>
      </c>
      <c r="G4" s="10">
        <v>2.0461538461538464</v>
      </c>
      <c r="H4" s="10">
        <v>2</v>
      </c>
      <c r="I4" s="10">
        <v>2.3250000000000002</v>
      </c>
      <c r="J4" s="10">
        <v>3.1538461538461537</v>
      </c>
      <c r="K4" s="10">
        <v>3.1714285714285717</v>
      </c>
      <c r="L4" s="10">
        <v>3.0307692307692307</v>
      </c>
      <c r="M4" s="10">
        <v>2.9230769230769229</v>
      </c>
      <c r="N4" s="10">
        <v>2</v>
      </c>
      <c r="O4" s="10">
        <v>2.2076923076923078</v>
      </c>
      <c r="P4" s="10">
        <v>1.9142857142857146</v>
      </c>
      <c r="Q4" s="24">
        <v>2.4048458485958486</v>
      </c>
    </row>
    <row r="5" spans="1:17" ht="13.5" hidden="1" thickBot="1" x14ac:dyDescent="0.25">
      <c r="A5" s="9" t="s">
        <v>6</v>
      </c>
      <c r="B5" s="30" t="s">
        <v>8</v>
      </c>
      <c r="C5" s="30" t="s">
        <v>91</v>
      </c>
      <c r="D5" s="30">
        <v>2014</v>
      </c>
      <c r="E5" s="60">
        <v>2.9230769230769229</v>
      </c>
      <c r="F5" s="13">
        <v>2.270833333333333</v>
      </c>
      <c r="G5" s="13">
        <v>1.6615384615384614</v>
      </c>
      <c r="H5" s="13">
        <v>1.581818181818182</v>
      </c>
      <c r="I5" s="13">
        <v>2.0916666666666668</v>
      </c>
      <c r="J5" s="13">
        <v>2.1076923076923078</v>
      </c>
      <c r="K5" s="13">
        <v>5.0178571428571432</v>
      </c>
      <c r="L5" s="13">
        <v>3.0076923076923072</v>
      </c>
      <c r="M5" s="13">
        <v>4.3999999999999995</v>
      </c>
      <c r="N5" s="13">
        <v>3.7742857142857149</v>
      </c>
      <c r="O5" s="13">
        <v>2.94</v>
      </c>
      <c r="P5" s="13">
        <v>3.0428571428571431</v>
      </c>
      <c r="Q5" s="25">
        <v>2.9016098484848478</v>
      </c>
    </row>
    <row r="6" spans="1:17" ht="13.5" thickBot="1" x14ac:dyDescent="0.25">
      <c r="A6" s="9" t="s">
        <v>6</v>
      </c>
      <c r="B6" s="29" t="s">
        <v>7</v>
      </c>
      <c r="C6" s="29" t="s">
        <v>91</v>
      </c>
      <c r="D6" s="29">
        <v>2015</v>
      </c>
      <c r="E6" s="83">
        <v>2.0714285714285716</v>
      </c>
      <c r="F6" s="10">
        <v>1.8000000000000005</v>
      </c>
      <c r="G6" s="10">
        <v>2.0769230769230766</v>
      </c>
      <c r="H6" s="10">
        <v>2.4181818181818184</v>
      </c>
      <c r="I6" s="10">
        <v>2.1</v>
      </c>
      <c r="J6" s="10">
        <v>2.6769230769230767</v>
      </c>
      <c r="K6" s="10">
        <v>2.4749999999999996</v>
      </c>
      <c r="L6" s="10">
        <v>3.5230769230769234</v>
      </c>
      <c r="M6" s="10">
        <v>3.4285714285714284</v>
      </c>
      <c r="N6" s="10">
        <v>2.8461538461538458</v>
      </c>
      <c r="O6" s="10">
        <v>2.9071428571428575</v>
      </c>
      <c r="P6" s="10">
        <v>2.9933333333333332</v>
      </c>
      <c r="Q6" s="24">
        <v>2.6097279109779108</v>
      </c>
    </row>
    <row r="7" spans="1:17" ht="13.5" hidden="1" thickBot="1" x14ac:dyDescent="0.25">
      <c r="A7" s="9" t="s">
        <v>6</v>
      </c>
      <c r="B7" s="30" t="s">
        <v>8</v>
      </c>
      <c r="C7" s="30" t="s">
        <v>91</v>
      </c>
      <c r="D7" s="30">
        <v>2015</v>
      </c>
      <c r="E7" s="60">
        <v>3.4714285714285711</v>
      </c>
      <c r="F7" s="13">
        <v>2.7916666666666665</v>
      </c>
      <c r="G7" s="13">
        <v>2.9769230769230766</v>
      </c>
      <c r="H7" s="13">
        <v>4.6000000000000005</v>
      </c>
      <c r="I7" s="13">
        <v>2.7166666666666663</v>
      </c>
      <c r="J7" s="13">
        <v>3.5538461538461541</v>
      </c>
      <c r="K7" s="13">
        <v>4.6312500000000005</v>
      </c>
      <c r="L7" s="13">
        <v>5.6538461538461542</v>
      </c>
      <c r="M7" s="13">
        <v>5.2785714285714276</v>
      </c>
      <c r="N7" s="13">
        <v>4.0846153846153843</v>
      </c>
      <c r="O7" s="13">
        <v>5.1642857142857155</v>
      </c>
      <c r="P7" s="13">
        <v>5.36</v>
      </c>
      <c r="Q7" s="25">
        <v>4.1902583180708186</v>
      </c>
    </row>
    <row r="8" spans="1:17" ht="13.5" thickBot="1" x14ac:dyDescent="0.25">
      <c r="A8" s="9" t="s">
        <v>6</v>
      </c>
      <c r="B8" s="29" t="s">
        <v>7</v>
      </c>
      <c r="C8" s="29" t="s">
        <v>91</v>
      </c>
      <c r="D8" s="29">
        <v>2016</v>
      </c>
      <c r="E8" s="83">
        <v>2.7461538461538462</v>
      </c>
      <c r="F8" s="10">
        <v>2.6461538461538461</v>
      </c>
      <c r="G8" s="10">
        <v>2.8538461538461539</v>
      </c>
      <c r="H8" s="10">
        <v>3.1142857142857139</v>
      </c>
      <c r="I8" s="10">
        <v>3.0923076923076924</v>
      </c>
      <c r="J8" s="10">
        <v>3.1428571428571423</v>
      </c>
      <c r="K8" s="10">
        <v>3.7916666666666665</v>
      </c>
      <c r="L8" s="10">
        <v>4.1000000000000005</v>
      </c>
      <c r="M8" s="10">
        <v>3.7692307692307692</v>
      </c>
      <c r="N8" s="10">
        <v>3.9714285714285706</v>
      </c>
      <c r="O8" s="10">
        <v>4.1846153846153848</v>
      </c>
      <c r="P8" s="10">
        <v>4.0428571428571436</v>
      </c>
      <c r="Q8" s="24">
        <v>3.4546169108669109</v>
      </c>
    </row>
    <row r="9" spans="1:17" ht="13.5" hidden="1" thickBot="1" x14ac:dyDescent="0.25">
      <c r="A9" s="9" t="s">
        <v>6</v>
      </c>
      <c r="B9" s="30" t="s">
        <v>8</v>
      </c>
      <c r="C9" s="30" t="s">
        <v>91</v>
      </c>
      <c r="D9" s="30">
        <v>2016</v>
      </c>
      <c r="E9" s="60">
        <v>4.4000000000000004</v>
      </c>
      <c r="F9" s="13">
        <v>3.6817692307692313</v>
      </c>
      <c r="G9" s="13">
        <v>3.7533230769230772</v>
      </c>
      <c r="H9" s="13">
        <v>4.5714285714285703</v>
      </c>
      <c r="I9" s="13">
        <v>4.430769230769231</v>
      </c>
      <c r="J9" s="13">
        <v>4.3357142857142854</v>
      </c>
      <c r="K9" s="13">
        <v>4.541666666666667</v>
      </c>
      <c r="L9" s="13">
        <v>5.3230769230769237</v>
      </c>
      <c r="M9" s="13">
        <v>4.7692307692307692</v>
      </c>
      <c r="N9" s="13">
        <v>4.9214285714285726</v>
      </c>
      <c r="O9" s="13">
        <v>5.4846153846153847</v>
      </c>
      <c r="P9" s="13">
        <v>5.4357142857142851</v>
      </c>
      <c r="Q9" s="25">
        <v>4.6373947496947494</v>
      </c>
    </row>
    <row r="10" spans="1:17" ht="13.5" thickBot="1" x14ac:dyDescent="0.25">
      <c r="A10" s="9" t="s">
        <v>6</v>
      </c>
      <c r="B10" s="29" t="s">
        <v>7</v>
      </c>
      <c r="C10" s="29" t="s">
        <v>91</v>
      </c>
      <c r="D10" s="29">
        <v>2017</v>
      </c>
      <c r="E10" s="83">
        <v>3.9642857142857149</v>
      </c>
      <c r="F10" s="10">
        <v>3.4923076923076914</v>
      </c>
      <c r="G10" s="10">
        <v>3.4330769230769231</v>
      </c>
      <c r="H10" s="10">
        <v>3.3818181818181823</v>
      </c>
      <c r="I10" s="10">
        <v>2.8</v>
      </c>
      <c r="J10" s="10">
        <v>3</v>
      </c>
      <c r="K10" s="10">
        <v>4.0181818181818185</v>
      </c>
      <c r="L10" s="10">
        <v>4</v>
      </c>
      <c r="M10" s="10">
        <v>4.5</v>
      </c>
      <c r="N10" s="10">
        <v>2</v>
      </c>
      <c r="O10" s="10">
        <v>3.3083333333333336</v>
      </c>
      <c r="P10" s="10">
        <v>1.2727272727272727</v>
      </c>
      <c r="Q10" s="24">
        <v>3.2642275779775782</v>
      </c>
    </row>
    <row r="11" spans="1:17" ht="13.5" hidden="1" thickBot="1" x14ac:dyDescent="0.25">
      <c r="A11" s="9" t="s">
        <v>6</v>
      </c>
      <c r="B11" s="30" t="s">
        <v>8</v>
      </c>
      <c r="C11" s="30" t="s">
        <v>91</v>
      </c>
      <c r="D11" s="30">
        <v>2017</v>
      </c>
      <c r="E11" s="60">
        <v>5.5357142857142856</v>
      </c>
      <c r="F11" s="13">
        <v>4.1076923076923082</v>
      </c>
      <c r="G11" s="13">
        <v>3.8615384615384625</v>
      </c>
      <c r="H11" s="13">
        <v>4.5090909090909088</v>
      </c>
      <c r="I11" s="13">
        <v>3.9461538461538459</v>
      </c>
      <c r="J11" s="13">
        <v>3.8</v>
      </c>
      <c r="K11" s="13">
        <v>7.7363636363636354</v>
      </c>
      <c r="L11" s="13">
        <v>6.5</v>
      </c>
      <c r="M11" s="13">
        <v>7</v>
      </c>
      <c r="N11" s="13">
        <v>2.5</v>
      </c>
      <c r="O11" s="13">
        <v>4.0583333333333336</v>
      </c>
      <c r="P11" s="13">
        <v>1.9545454545454546</v>
      </c>
      <c r="Q11" s="25">
        <v>4.6257860195360196</v>
      </c>
    </row>
    <row r="12" spans="1:17" ht="13.5" thickBot="1" x14ac:dyDescent="0.25">
      <c r="A12" s="9" t="s">
        <v>6</v>
      </c>
      <c r="B12" s="29" t="s">
        <v>7</v>
      </c>
      <c r="C12" s="29" t="s">
        <v>91</v>
      </c>
      <c r="D12" s="29">
        <v>2018</v>
      </c>
      <c r="E12" s="83">
        <v>2.8928571428571428</v>
      </c>
      <c r="F12" s="10">
        <v>4</v>
      </c>
      <c r="G12" s="10">
        <v>4.2000000000000011</v>
      </c>
      <c r="H12" s="10">
        <v>4.2000000000000011</v>
      </c>
      <c r="I12" s="10">
        <v>4.3230769230769237</v>
      </c>
      <c r="J12" s="10">
        <v>4.5999999999999996</v>
      </c>
      <c r="K12" s="10">
        <v>4.7307692307692317</v>
      </c>
      <c r="L12" s="10">
        <v>4.2999999999999989</v>
      </c>
      <c r="M12" s="10">
        <v>4.2999999999999989</v>
      </c>
      <c r="N12" s="10">
        <v>4.2</v>
      </c>
      <c r="O12" s="10">
        <v>4.2230769230769223</v>
      </c>
      <c r="P12" s="10">
        <v>4.2999999999999989</v>
      </c>
      <c r="Q12" s="24">
        <v>4.1891483516483516</v>
      </c>
    </row>
    <row r="13" spans="1:17" ht="13.5" hidden="1" thickBot="1" x14ac:dyDescent="0.25">
      <c r="A13" s="9" t="s">
        <v>6</v>
      </c>
      <c r="B13" s="30" t="s">
        <v>8</v>
      </c>
      <c r="C13" s="30" t="s">
        <v>91</v>
      </c>
      <c r="D13" s="30">
        <v>2018</v>
      </c>
      <c r="E13" s="60">
        <v>2.2071428571428569</v>
      </c>
      <c r="F13" s="13">
        <v>2.5</v>
      </c>
      <c r="G13" s="13">
        <v>3.6274999999999999</v>
      </c>
      <c r="H13" s="13">
        <v>1.9292307692307693</v>
      </c>
      <c r="I13" s="13">
        <v>2.4</v>
      </c>
      <c r="J13" s="13">
        <v>1.5</v>
      </c>
      <c r="K13" s="13">
        <v>3.292307692307693</v>
      </c>
      <c r="L13" s="13">
        <v>2.7333333333333338</v>
      </c>
      <c r="M13" s="13">
        <v>2.5666666666666669</v>
      </c>
      <c r="N13" s="13">
        <v>2.5</v>
      </c>
      <c r="O13" s="13">
        <v>2.8</v>
      </c>
      <c r="P13" s="13">
        <v>1.8923076923076927</v>
      </c>
      <c r="Q13" s="25">
        <v>2.4957074175824179</v>
      </c>
    </row>
    <row r="14" spans="1:17" ht="13.5" thickBot="1" x14ac:dyDescent="0.25">
      <c r="A14" s="9" t="s">
        <v>6</v>
      </c>
      <c r="B14" s="29" t="s">
        <v>7</v>
      </c>
      <c r="C14" s="29" t="s">
        <v>91</v>
      </c>
      <c r="D14" s="29">
        <v>2019</v>
      </c>
      <c r="E14" s="83">
        <v>2.8928571428571428</v>
      </c>
      <c r="F14" s="10">
        <v>4</v>
      </c>
      <c r="G14" s="10">
        <v>4.2000000000000011</v>
      </c>
      <c r="H14" s="10">
        <v>4.2000000000000011</v>
      </c>
      <c r="I14" s="10">
        <v>4.3230769230769237</v>
      </c>
      <c r="J14" s="10">
        <v>4.5999999999999996</v>
      </c>
      <c r="K14" s="10">
        <v>4.7307692307692317</v>
      </c>
      <c r="L14" s="10">
        <v>4.2999999999999989</v>
      </c>
      <c r="M14" s="10">
        <v>4.2999999999999989</v>
      </c>
      <c r="N14" s="10">
        <v>4.2</v>
      </c>
      <c r="O14" s="10">
        <v>4.2230769230769223</v>
      </c>
      <c r="P14" s="10">
        <v>4.2999999999999989</v>
      </c>
      <c r="Q14" s="24">
        <v>4.1891483516483516</v>
      </c>
    </row>
    <row r="15" spans="1:17" ht="13.5" hidden="1" thickBot="1" x14ac:dyDescent="0.25">
      <c r="A15" s="9" t="s">
        <v>6</v>
      </c>
      <c r="B15" s="30" t="s">
        <v>8</v>
      </c>
      <c r="C15" s="30" t="s">
        <v>91</v>
      </c>
      <c r="D15" s="30">
        <v>2019</v>
      </c>
      <c r="E15" s="60">
        <v>2.2071428571428569</v>
      </c>
      <c r="F15" s="13">
        <v>2.5</v>
      </c>
      <c r="G15" s="13">
        <v>3.6274999999999999</v>
      </c>
      <c r="H15" s="13">
        <v>1.9292307692307693</v>
      </c>
      <c r="I15" s="13">
        <v>2.4</v>
      </c>
      <c r="J15" s="13">
        <v>1.5</v>
      </c>
      <c r="K15" s="13">
        <v>3.292307692307693</v>
      </c>
      <c r="L15" s="13">
        <v>2.7333333333333338</v>
      </c>
      <c r="M15" s="13">
        <v>2.5666666666666669</v>
      </c>
      <c r="N15" s="13">
        <v>2.5</v>
      </c>
      <c r="O15" s="13">
        <v>2.8</v>
      </c>
      <c r="P15" s="13">
        <v>1.8923076923076927</v>
      </c>
      <c r="Q15" s="25">
        <v>2.4957074175824179</v>
      </c>
    </row>
    <row r="16" spans="1:17" ht="13.5" thickBot="1" x14ac:dyDescent="0.25">
      <c r="A16" s="9" t="s">
        <v>6</v>
      </c>
      <c r="B16" s="29" t="s">
        <v>7</v>
      </c>
      <c r="C16" s="29" t="s">
        <v>91</v>
      </c>
      <c r="D16" s="29">
        <v>2020</v>
      </c>
      <c r="E16" s="83">
        <v>3.1461538461538461</v>
      </c>
      <c r="F16" s="10">
        <v>2.7708333333333335</v>
      </c>
      <c r="G16" s="10">
        <v>3.5</v>
      </c>
      <c r="H16" s="10">
        <v>3.0153846153846149</v>
      </c>
      <c r="I16" s="10">
        <v>2.7916666666666665</v>
      </c>
      <c r="J16" s="10">
        <v>3.1708333333333338</v>
      </c>
      <c r="K16" s="10">
        <v>3.5500000000000003</v>
      </c>
      <c r="L16" s="10">
        <v>3.5</v>
      </c>
      <c r="M16" s="10">
        <v>3.2769230769230764</v>
      </c>
      <c r="N16" s="10">
        <v>3.365384615384615</v>
      </c>
      <c r="O16" s="10">
        <v>3.3638461538461537</v>
      </c>
      <c r="P16" s="10">
        <v>3.1599999999999997</v>
      </c>
      <c r="Q16" s="24">
        <v>3.2175854700854694</v>
      </c>
    </row>
    <row r="17" spans="1:17" ht="13.5" hidden="1" thickBot="1" x14ac:dyDescent="0.25">
      <c r="A17" s="9" t="s">
        <v>6</v>
      </c>
      <c r="B17" s="30" t="s">
        <v>8</v>
      </c>
      <c r="C17" s="30" t="s">
        <v>91</v>
      </c>
      <c r="D17" s="30">
        <v>2020</v>
      </c>
      <c r="E17" s="60">
        <v>2.9153846153846152</v>
      </c>
      <c r="F17" s="13">
        <v>1.6500000000000001</v>
      </c>
      <c r="G17" s="13">
        <v>2.8</v>
      </c>
      <c r="H17" s="13">
        <v>2.0769230769230771</v>
      </c>
      <c r="I17" s="13">
        <v>1.8666666666666669</v>
      </c>
      <c r="J17" s="13">
        <v>2.5749999999999997</v>
      </c>
      <c r="K17" s="13">
        <v>5.5499999999999989</v>
      </c>
      <c r="L17" s="13">
        <v>5.7153846153846155</v>
      </c>
      <c r="M17" s="13">
        <v>3.8000000000000003</v>
      </c>
      <c r="N17" s="13">
        <v>4.2230769230769232</v>
      </c>
      <c r="O17" s="13">
        <v>3.7461538461538457</v>
      </c>
      <c r="P17" s="13">
        <v>1.9400000000000002</v>
      </c>
      <c r="Q17" s="25">
        <v>3.2382158119658118</v>
      </c>
    </row>
    <row r="18" spans="1:17" ht="13.5" thickBot="1" x14ac:dyDescent="0.25">
      <c r="A18" s="9" t="s">
        <v>6</v>
      </c>
      <c r="B18" s="29" t="s">
        <v>7</v>
      </c>
      <c r="C18" s="29" t="s">
        <v>91</v>
      </c>
      <c r="D18" s="29">
        <v>2021</v>
      </c>
      <c r="E18" s="83">
        <v>3.1461538461538461</v>
      </c>
      <c r="F18" s="10">
        <v>2.7708333333333335</v>
      </c>
      <c r="G18" s="10">
        <v>3.5</v>
      </c>
      <c r="H18" s="10">
        <v>3.0153846153846149</v>
      </c>
      <c r="I18" s="10">
        <v>2.7916666666666665</v>
      </c>
      <c r="J18" s="10">
        <v>3.1708333333333338</v>
      </c>
      <c r="K18" s="10">
        <v>3.5500000000000003</v>
      </c>
      <c r="L18" s="10">
        <v>3.5</v>
      </c>
      <c r="M18" s="10">
        <v>3.2769230769230764</v>
      </c>
      <c r="N18" s="10">
        <v>3.365384615384615</v>
      </c>
      <c r="O18" s="10">
        <v>3.3638461538461537</v>
      </c>
      <c r="P18" s="10">
        <v>3.1599999999999997</v>
      </c>
      <c r="Q18" s="24">
        <v>3.2175854700854698</v>
      </c>
    </row>
    <row r="19" spans="1:17" ht="13.5" hidden="1" thickBot="1" x14ac:dyDescent="0.25">
      <c r="A19" s="9" t="s">
        <v>6</v>
      </c>
      <c r="B19" s="30" t="s">
        <v>8</v>
      </c>
      <c r="C19" s="30" t="s">
        <v>91</v>
      </c>
      <c r="D19" s="30">
        <v>2021</v>
      </c>
      <c r="E19" s="60">
        <v>2.9153846153846152</v>
      </c>
      <c r="F19" s="13">
        <v>1.6500000000000001</v>
      </c>
      <c r="G19" s="13">
        <v>2.8</v>
      </c>
      <c r="H19" s="13">
        <v>2.0769230769230771</v>
      </c>
      <c r="I19" s="13">
        <v>1.8666666666666669</v>
      </c>
      <c r="J19" s="13">
        <v>2.5749999999999997</v>
      </c>
      <c r="K19" s="13">
        <v>5.5499999999999989</v>
      </c>
      <c r="L19" s="13">
        <v>5.7153846153846155</v>
      </c>
      <c r="M19" s="13">
        <v>3.8000000000000003</v>
      </c>
      <c r="N19" s="13">
        <v>4.2230769230769232</v>
      </c>
      <c r="O19" s="13">
        <v>3.7461538461538457</v>
      </c>
      <c r="P19" s="13">
        <v>1.9400000000000002</v>
      </c>
      <c r="Q19" s="25">
        <v>3.2382158119658118</v>
      </c>
    </row>
    <row r="20" spans="1:17" ht="13.5" thickBot="1" x14ac:dyDescent="0.25">
      <c r="A20" s="9" t="s">
        <v>6</v>
      </c>
      <c r="B20" s="29" t="s">
        <v>7</v>
      </c>
      <c r="C20" s="29" t="s">
        <v>91</v>
      </c>
      <c r="D20" s="29">
        <v>2022</v>
      </c>
      <c r="E20" s="83">
        <v>2.1538461538461537</v>
      </c>
      <c r="F20" s="10">
        <v>3.1166666666666667</v>
      </c>
      <c r="G20" s="10">
        <v>3.5615384615384613</v>
      </c>
      <c r="H20" s="10">
        <v>3.5</v>
      </c>
      <c r="I20" s="10">
        <v>3.3333333333333335</v>
      </c>
      <c r="J20" s="10">
        <v>3.2727272727272734</v>
      </c>
      <c r="K20" s="10">
        <v>3.6399999999999997</v>
      </c>
      <c r="L20" s="10">
        <v>3.8230769230769228</v>
      </c>
      <c r="M20" s="10">
        <v>3.6692307692307695</v>
      </c>
      <c r="N20" s="10">
        <v>3.5</v>
      </c>
      <c r="O20" s="10">
        <v>3.5</v>
      </c>
      <c r="P20" s="10">
        <v>5.1846153846153848</v>
      </c>
      <c r="Q20" s="24">
        <v>3.5212529137529138</v>
      </c>
    </row>
    <row r="21" spans="1:17" ht="13.5" hidden="1" thickBot="1" x14ac:dyDescent="0.25">
      <c r="A21" s="9" t="s">
        <v>6</v>
      </c>
      <c r="B21" s="30" t="s">
        <v>8</v>
      </c>
      <c r="C21" s="30" t="s">
        <v>91</v>
      </c>
      <c r="D21" s="30">
        <v>2022</v>
      </c>
      <c r="E21" s="60">
        <v>1.3615384615384611</v>
      </c>
      <c r="F21" s="13">
        <v>2.8916666666666671</v>
      </c>
      <c r="G21" s="13">
        <v>2.8538461538461539</v>
      </c>
      <c r="H21" s="13">
        <v>3.4166666666666665</v>
      </c>
      <c r="I21" s="13">
        <v>2.8833333333333333</v>
      </c>
      <c r="J21" s="13">
        <v>4.2181818181818178</v>
      </c>
      <c r="K21" s="13">
        <v>6.8</v>
      </c>
      <c r="L21" s="13">
        <v>4.6923076923076916</v>
      </c>
      <c r="M21" s="13">
        <v>3.792307692307693</v>
      </c>
      <c r="N21" s="13">
        <v>5.5769230769230766</v>
      </c>
      <c r="O21" s="13">
        <v>7</v>
      </c>
      <c r="P21" s="13">
        <v>1.2833333333333334</v>
      </c>
      <c r="Q21" s="25">
        <v>3.8975087412587412</v>
      </c>
    </row>
    <row r="22" spans="1:17" ht="13.5" thickBot="1" x14ac:dyDescent="0.25">
      <c r="A22" s="9" t="s">
        <v>6</v>
      </c>
      <c r="B22" s="29" t="s">
        <v>7</v>
      </c>
      <c r="C22" s="29" t="s">
        <v>91</v>
      </c>
      <c r="D22" s="29">
        <v>2023</v>
      </c>
      <c r="E22" s="83">
        <v>3.2</v>
      </c>
      <c r="F22" s="10">
        <v>3.399999999999999</v>
      </c>
      <c r="G22" s="10">
        <v>3.5714285714285725</v>
      </c>
      <c r="H22" s="10">
        <v>3.5166666666666671</v>
      </c>
      <c r="I22" s="10">
        <v>3.2583333333333333</v>
      </c>
      <c r="J22" s="10">
        <v>3.3</v>
      </c>
      <c r="K22" s="10">
        <v>3.3600000000000003</v>
      </c>
      <c r="L22" s="10">
        <v>3.875</v>
      </c>
      <c r="M22" s="10">
        <v>7.115384615384615</v>
      </c>
      <c r="N22" s="10">
        <v>3</v>
      </c>
      <c r="O22" s="10">
        <v>3.5</v>
      </c>
      <c r="P22" s="10">
        <v>3.5</v>
      </c>
      <c r="Q22" s="24">
        <v>3.7164010989010987</v>
      </c>
    </row>
    <row r="23" spans="1:17" ht="13.5" hidden="1" thickBot="1" x14ac:dyDescent="0.25">
      <c r="A23" s="9" t="s">
        <v>6</v>
      </c>
      <c r="B23" s="30" t="s">
        <v>8</v>
      </c>
      <c r="C23" s="30" t="s">
        <v>91</v>
      </c>
      <c r="D23" s="30">
        <v>2023</v>
      </c>
      <c r="E23" s="60">
        <v>2.7461538461538457</v>
      </c>
      <c r="F23" s="13">
        <v>3.4</v>
      </c>
      <c r="G23" s="13">
        <v>2.8285714285714283</v>
      </c>
      <c r="H23" s="13">
        <v>3.0416666666666661</v>
      </c>
      <c r="I23" s="13">
        <v>3.2416666666666667</v>
      </c>
      <c r="J23" s="13">
        <v>5.2090909090909081</v>
      </c>
      <c r="K23" s="13">
        <v>6.51</v>
      </c>
      <c r="L23" s="13">
        <v>7.0791666666666666</v>
      </c>
      <c r="M23" s="13">
        <v>6.9384615384615387</v>
      </c>
      <c r="N23" s="13">
        <v>5.1692307692307695</v>
      </c>
      <c r="O23" s="13">
        <v>4.9766666666666666</v>
      </c>
      <c r="P23" s="13">
        <v>3.9230769230769229</v>
      </c>
      <c r="Q23" s="25">
        <v>4.5886460067710066</v>
      </c>
    </row>
    <row r="24" spans="1:17" ht="13.5" thickBot="1" x14ac:dyDescent="0.25">
      <c r="A24" s="9" t="s">
        <v>6</v>
      </c>
      <c r="B24" s="29" t="s">
        <v>7</v>
      </c>
      <c r="C24" s="29" t="s">
        <v>91</v>
      </c>
      <c r="D24" s="29">
        <v>2024</v>
      </c>
      <c r="E24" s="83">
        <f>+ENE!P41</f>
        <v>3.8692307692307684</v>
      </c>
      <c r="F24" s="83">
        <f>+ENE!Q41</f>
        <v>4.0999999999999996</v>
      </c>
      <c r="G24" s="83">
        <f>+ENE!R41</f>
        <v>3.8</v>
      </c>
      <c r="H24" s="10">
        <v>3.7307692307692308</v>
      </c>
      <c r="I24" s="10">
        <v>4.333333333333333</v>
      </c>
      <c r="J24" s="10">
        <v>5.9545454545454541</v>
      </c>
      <c r="K24" s="10">
        <v>5.6583333333333341</v>
      </c>
      <c r="L24" s="10">
        <v>6.6818181818181817</v>
      </c>
      <c r="M24" s="10">
        <v>7.583333333333333</v>
      </c>
      <c r="N24" s="10">
        <v>4.8153846153846152</v>
      </c>
      <c r="O24" s="10">
        <v>4.416666666666667</v>
      </c>
      <c r="P24" s="10">
        <v>4.958333333333333</v>
      </c>
      <c r="Q24" s="24">
        <v>5.1217268842268844</v>
      </c>
    </row>
    <row r="25" spans="1:17" ht="13.5" hidden="1" thickBot="1" x14ac:dyDescent="0.25">
      <c r="A25" s="9" t="s">
        <v>6</v>
      </c>
      <c r="B25" s="138" t="s">
        <v>8</v>
      </c>
      <c r="C25" s="138" t="s">
        <v>91</v>
      </c>
      <c r="D25" s="138">
        <v>2024</v>
      </c>
      <c r="E25" s="174">
        <f>+ENE!P42</f>
        <v>3.2999999999999994</v>
      </c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75"/>
    </row>
    <row r="26" spans="1:17" x14ac:dyDescent="0.2">
      <c r="A26" s="9" t="s">
        <v>6</v>
      </c>
      <c r="B26" s="29" t="s">
        <v>7</v>
      </c>
      <c r="C26" s="29" t="s">
        <v>91</v>
      </c>
      <c r="D26" s="46">
        <v>2025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81"/>
    </row>
    <row r="27" spans="1:17" ht="13.5" thickBot="1" x14ac:dyDescent="0.25">
      <c r="A27" s="134" t="s">
        <v>6</v>
      </c>
      <c r="B27" s="138" t="s">
        <v>7</v>
      </c>
      <c r="C27" s="138" t="s">
        <v>95</v>
      </c>
      <c r="D27" s="138">
        <v>2013</v>
      </c>
      <c r="E27" s="174">
        <v>2.4230769230769238</v>
      </c>
      <c r="F27" s="135">
        <v>2.6000000000000005</v>
      </c>
      <c r="G27" s="135">
        <v>2.2769230769230764</v>
      </c>
      <c r="H27" s="135">
        <v>2.1999999999999997</v>
      </c>
      <c r="I27" s="135">
        <v>2.1999999999999997</v>
      </c>
      <c r="J27" s="135">
        <v>2.1999999999999997</v>
      </c>
      <c r="K27" s="135">
        <v>2.3307692307692305</v>
      </c>
      <c r="L27" s="135">
        <v>2.33</v>
      </c>
      <c r="M27" s="135">
        <v>2.1999999999999997</v>
      </c>
      <c r="N27" s="135">
        <v>2.2769230769230764</v>
      </c>
      <c r="O27" s="135">
        <v>2.7249999999999996</v>
      </c>
      <c r="P27" s="135">
        <v>2.7</v>
      </c>
      <c r="Q27" s="175">
        <f>IF(ISERROR(AVERAGE(E27:P27)),"",AVERAGE(E27:P27))</f>
        <v>2.3718910256410255</v>
      </c>
    </row>
    <row r="28" spans="1:17" ht="13.5" hidden="1" thickBot="1" x14ac:dyDescent="0.25">
      <c r="A28" s="9" t="s">
        <v>6</v>
      </c>
      <c r="B28" s="30" t="s">
        <v>8</v>
      </c>
      <c r="C28" s="30" t="s">
        <v>94</v>
      </c>
      <c r="D28" s="30">
        <v>2013</v>
      </c>
      <c r="E28" s="60">
        <v>4.2230769230769232</v>
      </c>
      <c r="F28" s="13">
        <v>2.9333333333333331</v>
      </c>
      <c r="G28" s="13">
        <v>3.1153846153846154</v>
      </c>
      <c r="H28" s="13">
        <v>3.2484615384615387</v>
      </c>
      <c r="I28" s="13">
        <v>2.9692307692307693</v>
      </c>
      <c r="J28" s="13">
        <v>2.8916666666666671</v>
      </c>
      <c r="K28" s="13">
        <v>5.815384615384616</v>
      </c>
      <c r="L28" s="13">
        <v>4.38</v>
      </c>
      <c r="M28" s="13">
        <v>3.3230769230769237</v>
      </c>
      <c r="N28" s="13">
        <v>3.0153846153846158</v>
      </c>
      <c r="O28" s="13">
        <v>2.7416666666666671</v>
      </c>
      <c r="P28" s="13">
        <v>3.338461538461539</v>
      </c>
      <c r="Q28" s="25">
        <f>IF(ISERROR(AVERAGE(E28:P28)),"",AVERAGE(E28:P28))</f>
        <v>3.499594017094017</v>
      </c>
    </row>
    <row r="29" spans="1:17" ht="13.5" thickBot="1" x14ac:dyDescent="0.25">
      <c r="A29" s="9" t="s">
        <v>6</v>
      </c>
      <c r="B29" s="29" t="s">
        <v>7</v>
      </c>
      <c r="C29" s="29" t="s">
        <v>95</v>
      </c>
      <c r="D29" s="29">
        <v>2014</v>
      </c>
      <c r="E29" s="83">
        <v>2.3692307692307688</v>
      </c>
      <c r="F29" s="10">
        <v>2.1166666666666663</v>
      </c>
      <c r="G29" s="10">
        <v>2.2461538461538457</v>
      </c>
      <c r="H29" s="10">
        <v>2.1999999999999997</v>
      </c>
      <c r="I29" s="10">
        <v>2.5249999999999999</v>
      </c>
      <c r="J29" s="10">
        <v>3.4076923076923085</v>
      </c>
      <c r="K29" s="10">
        <v>3.4285714285714284</v>
      </c>
      <c r="L29" s="10">
        <v>3.2461538461538462</v>
      </c>
      <c r="M29" s="10">
        <v>3.2076923076923078</v>
      </c>
      <c r="N29" s="10">
        <v>2.2357142857142858</v>
      </c>
      <c r="O29" s="10">
        <v>2.4230769230769229</v>
      </c>
      <c r="P29" s="10">
        <v>2.1214285714285714</v>
      </c>
      <c r="Q29" s="24">
        <v>2.6272817460317461</v>
      </c>
    </row>
    <row r="30" spans="1:17" ht="13.5" hidden="1" thickBot="1" x14ac:dyDescent="0.25">
      <c r="A30" s="9" t="s">
        <v>6</v>
      </c>
      <c r="B30" s="30" t="s">
        <v>8</v>
      </c>
      <c r="C30" s="30" t="s">
        <v>95</v>
      </c>
      <c r="D30" s="30">
        <v>2014</v>
      </c>
      <c r="E30" s="60">
        <v>3.1000000000000005</v>
      </c>
      <c r="F30" s="13">
        <v>2.4316666666666666</v>
      </c>
      <c r="G30" s="13">
        <v>1.9153846153846152</v>
      </c>
      <c r="H30" s="13">
        <v>1.8153846153846156</v>
      </c>
      <c r="I30" s="13">
        <v>2.3583333333333338</v>
      </c>
      <c r="J30" s="13">
        <v>2.1461538461538465</v>
      </c>
      <c r="K30" s="13">
        <v>5.2964285714285717</v>
      </c>
      <c r="L30" s="13">
        <v>3.2153846153846151</v>
      </c>
      <c r="M30" s="13">
        <v>4.7461538461538471</v>
      </c>
      <c r="N30" s="13">
        <v>4.01</v>
      </c>
      <c r="O30" s="13">
        <v>3.1707692307692312</v>
      </c>
      <c r="P30" s="13">
        <v>3.3000000000000003</v>
      </c>
      <c r="Q30" s="25">
        <v>3.1254716117216113</v>
      </c>
    </row>
    <row r="31" spans="1:17" ht="13.5" thickBot="1" x14ac:dyDescent="0.25">
      <c r="A31" s="9" t="s">
        <v>6</v>
      </c>
      <c r="B31" s="29" t="s">
        <v>7</v>
      </c>
      <c r="C31" s="29" t="s">
        <v>95</v>
      </c>
      <c r="D31" s="29">
        <v>2015</v>
      </c>
      <c r="E31" s="83">
        <v>2.3142857142857145</v>
      </c>
      <c r="F31" s="10">
        <v>2</v>
      </c>
      <c r="G31" s="10">
        <v>2.3461538461538463</v>
      </c>
      <c r="H31" s="10">
        <v>2.6285714285714286</v>
      </c>
      <c r="I31" s="10">
        <v>2.3249999999999997</v>
      </c>
      <c r="J31" s="10">
        <v>2.9000000000000004</v>
      </c>
      <c r="K31" s="10">
        <v>2.6529411764705886</v>
      </c>
      <c r="L31" s="10">
        <v>3.815384615384616</v>
      </c>
      <c r="M31" s="10">
        <v>3.6571428571428584</v>
      </c>
      <c r="N31" s="10">
        <v>3.0846153846153843</v>
      </c>
      <c r="O31" s="10">
        <v>3.1285714285714294</v>
      </c>
      <c r="P31" s="10">
        <v>3.2266666666666675</v>
      </c>
      <c r="Q31" s="24">
        <v>2.8399444264885449</v>
      </c>
    </row>
    <row r="32" spans="1:17" ht="13.5" hidden="1" thickBot="1" x14ac:dyDescent="0.25">
      <c r="A32" s="9" t="s">
        <v>6</v>
      </c>
      <c r="B32" s="30" t="s">
        <v>8</v>
      </c>
      <c r="C32" s="30" t="s">
        <v>95</v>
      </c>
      <c r="D32" s="30">
        <v>2015</v>
      </c>
      <c r="E32" s="60">
        <v>3.714285714285714</v>
      </c>
      <c r="F32" s="13">
        <v>3.1076923076923069</v>
      </c>
      <c r="G32" s="13">
        <v>3.2692307692307692</v>
      </c>
      <c r="H32" s="13">
        <v>5.0571428571428569</v>
      </c>
      <c r="I32" s="13">
        <v>2.9749999999999996</v>
      </c>
      <c r="J32" s="13">
        <v>3.8769230769230756</v>
      </c>
      <c r="K32" s="13">
        <v>4.8411764705882359</v>
      </c>
      <c r="L32" s="13">
        <v>5.9153846153846157</v>
      </c>
      <c r="M32" s="13">
        <v>5.5714285714285703</v>
      </c>
      <c r="N32" s="13">
        <v>4.3384615384615381</v>
      </c>
      <c r="O32" s="13">
        <v>5.4642857142857144</v>
      </c>
      <c r="P32" s="13">
        <v>5.7066666666666652</v>
      </c>
      <c r="Q32" s="25">
        <v>4.4864731918408385</v>
      </c>
    </row>
    <row r="33" spans="1:17" ht="13.5" thickBot="1" x14ac:dyDescent="0.25">
      <c r="A33" s="9" t="s">
        <v>6</v>
      </c>
      <c r="B33" s="29" t="s">
        <v>7</v>
      </c>
      <c r="C33" s="29" t="s">
        <v>95</v>
      </c>
      <c r="D33" s="29">
        <v>2016</v>
      </c>
      <c r="E33" s="83">
        <v>2.9615384615384617</v>
      </c>
      <c r="F33" s="10">
        <v>2.8153846153846152</v>
      </c>
      <c r="G33" s="10">
        <v>3.092307692307692</v>
      </c>
      <c r="H33" s="10">
        <v>3.3857142857142866</v>
      </c>
      <c r="I33" s="10">
        <v>3.3846153846153841</v>
      </c>
      <c r="J33" s="10">
        <v>3.4257142857142853</v>
      </c>
      <c r="K33" s="10">
        <v>4.0583333333333336</v>
      </c>
      <c r="L33" s="10">
        <v>4.3583333333333334</v>
      </c>
      <c r="M33" s="10">
        <v>4.1923076923076925</v>
      </c>
      <c r="N33" s="10">
        <v>4.2428571428571429</v>
      </c>
      <c r="O33" s="10">
        <v>4.4307692307692301</v>
      </c>
      <c r="P33" s="10">
        <v>4.3285714285714283</v>
      </c>
      <c r="Q33" s="24">
        <v>3.7230372405372401</v>
      </c>
    </row>
    <row r="34" spans="1:17" ht="13.5" hidden="1" thickBot="1" x14ac:dyDescent="0.25">
      <c r="A34" s="9" t="s">
        <v>6</v>
      </c>
      <c r="B34" s="30" t="s">
        <v>8</v>
      </c>
      <c r="C34" s="30" t="s">
        <v>95</v>
      </c>
      <c r="D34" s="30">
        <v>2016</v>
      </c>
      <c r="E34" s="60">
        <v>4.6846153846153848</v>
      </c>
      <c r="F34" s="13">
        <v>3.870692307692309</v>
      </c>
      <c r="G34" s="13">
        <v>3.9687076923076927</v>
      </c>
      <c r="H34" s="13">
        <v>4.8285714285714283</v>
      </c>
      <c r="I34" s="13">
        <v>4.6923076923076916</v>
      </c>
      <c r="J34" s="13">
        <v>4.5928571428571416</v>
      </c>
      <c r="K34" s="13">
        <v>4.833333333333333</v>
      </c>
      <c r="L34" s="13">
        <v>5.6333333333333329</v>
      </c>
      <c r="M34" s="13">
        <v>5.0307692307692298</v>
      </c>
      <c r="N34" s="13">
        <v>5.2000000000000011</v>
      </c>
      <c r="O34" s="13">
        <v>5.8000000000000007</v>
      </c>
      <c r="P34" s="13">
        <v>5.7714285714285722</v>
      </c>
      <c r="Q34" s="25">
        <v>4.9088846764346767</v>
      </c>
    </row>
    <row r="35" spans="1:17" ht="13.5" thickBot="1" x14ac:dyDescent="0.25">
      <c r="A35" s="9" t="s">
        <v>6</v>
      </c>
      <c r="B35" s="29" t="s">
        <v>7</v>
      </c>
      <c r="C35" s="29" t="s">
        <v>95</v>
      </c>
      <c r="D35" s="29">
        <v>2017</v>
      </c>
      <c r="E35" s="83">
        <v>4.2285714285714286</v>
      </c>
      <c r="F35" s="10">
        <v>3.7230769230769232</v>
      </c>
      <c r="G35" s="10">
        <v>3.6692307692307695</v>
      </c>
      <c r="H35" s="10">
        <v>3.5818181818181816</v>
      </c>
      <c r="I35" s="10">
        <v>3</v>
      </c>
      <c r="J35" s="10">
        <v>3.2923076923076926</v>
      </c>
      <c r="K35" s="10">
        <v>4.2249999999999996</v>
      </c>
      <c r="L35" s="10">
        <v>4.3</v>
      </c>
      <c r="M35" s="10">
        <v>4.5</v>
      </c>
      <c r="N35" s="10">
        <v>3.2307692307692313</v>
      </c>
      <c r="O35" s="10">
        <v>3.4250000000000003</v>
      </c>
      <c r="P35" s="10">
        <v>1.4727272727272724</v>
      </c>
      <c r="Q35" s="24">
        <v>3.5540417915417915</v>
      </c>
    </row>
    <row r="36" spans="1:17" ht="13.5" hidden="1" thickBot="1" x14ac:dyDescent="0.25">
      <c r="A36" s="9" t="s">
        <v>6</v>
      </c>
      <c r="B36" s="30" t="s">
        <v>8</v>
      </c>
      <c r="C36" s="30" t="s">
        <v>95</v>
      </c>
      <c r="D36" s="30">
        <v>2017</v>
      </c>
      <c r="E36" s="60">
        <v>5.8071428571428569</v>
      </c>
      <c r="F36" s="13">
        <v>4.4615384615384608</v>
      </c>
      <c r="G36" s="13">
        <v>4.1461538461538456</v>
      </c>
      <c r="H36" s="13">
        <v>4.8</v>
      </c>
      <c r="I36" s="13">
        <v>4.1692307692307704</v>
      </c>
      <c r="J36" s="13">
        <v>4.3538461538461526</v>
      </c>
      <c r="K36" s="13">
        <v>7.2</v>
      </c>
      <c r="L36" s="13">
        <v>6.8</v>
      </c>
      <c r="M36" s="13">
        <v>7</v>
      </c>
      <c r="N36" s="13">
        <v>4.2000000000000011</v>
      </c>
      <c r="O36" s="13">
        <v>4.4250000000000007</v>
      </c>
      <c r="P36" s="13">
        <v>2.1545454545454543</v>
      </c>
      <c r="Q36" s="25">
        <v>4.9597881285381282</v>
      </c>
    </row>
    <row r="37" spans="1:17" ht="13.5" thickBot="1" x14ac:dyDescent="0.25">
      <c r="A37" s="9" t="s">
        <v>6</v>
      </c>
      <c r="B37" s="29" t="s">
        <v>7</v>
      </c>
      <c r="C37" s="29" t="s">
        <v>95</v>
      </c>
      <c r="D37" s="29">
        <v>2018</v>
      </c>
      <c r="E37" s="83">
        <v>3.092857142857143</v>
      </c>
      <c r="F37" s="10">
        <v>4.2000000000000011</v>
      </c>
      <c r="G37" s="10">
        <v>4.3999999999999995</v>
      </c>
      <c r="H37" s="10">
        <v>4.3999999999999995</v>
      </c>
      <c r="I37" s="10">
        <v>4.5230769230769221</v>
      </c>
      <c r="J37" s="10">
        <v>4.7999999999999989</v>
      </c>
      <c r="K37" s="10">
        <v>4.7307692307692317</v>
      </c>
      <c r="L37" s="10">
        <v>4.5</v>
      </c>
      <c r="M37" s="10">
        <v>4.5</v>
      </c>
      <c r="N37" s="10">
        <v>4.4571428571428564</v>
      </c>
      <c r="O37" s="10">
        <v>4.4230769230769234</v>
      </c>
      <c r="P37" s="10">
        <v>4.5</v>
      </c>
      <c r="Q37" s="24">
        <v>4.3772435897435891</v>
      </c>
    </row>
    <row r="38" spans="1:17" ht="13.5" hidden="1" thickBot="1" x14ac:dyDescent="0.25">
      <c r="A38" s="9" t="s">
        <v>6</v>
      </c>
      <c r="B38" s="30" t="s">
        <v>8</v>
      </c>
      <c r="C38" s="30" t="s">
        <v>95</v>
      </c>
      <c r="D38" s="30">
        <v>2018</v>
      </c>
      <c r="E38" s="60">
        <v>2.407142857142857</v>
      </c>
      <c r="F38" s="13">
        <v>2.6999999999999997</v>
      </c>
      <c r="G38" s="13">
        <v>3.8275000000000006</v>
      </c>
      <c r="H38" s="13">
        <v>2.1723076923076921</v>
      </c>
      <c r="I38" s="13">
        <v>2.569230769230769</v>
      </c>
      <c r="J38" s="13">
        <v>2.7307692307692308</v>
      </c>
      <c r="K38" s="13">
        <v>3.292307692307693</v>
      </c>
      <c r="L38" s="13">
        <v>2.8916666666666671</v>
      </c>
      <c r="M38" s="13">
        <v>2.7666666666666671</v>
      </c>
      <c r="N38" s="13">
        <v>3.2285714285714286</v>
      </c>
      <c r="O38" s="13">
        <v>3.0615384615384613</v>
      </c>
      <c r="P38" s="13">
        <v>2.1923076923076921</v>
      </c>
      <c r="Q38" s="25">
        <v>2.8200007631257633</v>
      </c>
    </row>
    <row r="39" spans="1:17" ht="13.5" thickBot="1" x14ac:dyDescent="0.25">
      <c r="A39" s="9" t="s">
        <v>6</v>
      </c>
      <c r="B39" s="29" t="s">
        <v>7</v>
      </c>
      <c r="C39" s="29" t="s">
        <v>95</v>
      </c>
      <c r="D39" s="29">
        <v>2019</v>
      </c>
      <c r="E39" s="83">
        <v>3.092857142857143</v>
      </c>
      <c r="F39" s="10">
        <v>4.2000000000000011</v>
      </c>
      <c r="G39" s="10">
        <v>4.3999999999999995</v>
      </c>
      <c r="H39" s="10">
        <v>4.3999999999999995</v>
      </c>
      <c r="I39" s="10">
        <v>4.5230769230769221</v>
      </c>
      <c r="J39" s="10">
        <v>4.7999999999999989</v>
      </c>
      <c r="K39" s="10">
        <v>4.7307692307692317</v>
      </c>
      <c r="L39" s="10">
        <v>4.5</v>
      </c>
      <c r="M39" s="10">
        <v>4.5</v>
      </c>
      <c r="N39" s="10">
        <v>4.4571428571428564</v>
      </c>
      <c r="O39" s="10">
        <v>4.4230769230769234</v>
      </c>
      <c r="P39" s="10">
        <v>4.5</v>
      </c>
      <c r="Q39" s="24">
        <v>4.3772435897435891</v>
      </c>
    </row>
    <row r="40" spans="1:17" ht="13.5" hidden="1" thickBot="1" x14ac:dyDescent="0.25">
      <c r="A40" s="9" t="s">
        <v>6</v>
      </c>
      <c r="B40" s="30" t="s">
        <v>8</v>
      </c>
      <c r="C40" s="30" t="s">
        <v>95</v>
      </c>
      <c r="D40" s="30">
        <v>2019</v>
      </c>
      <c r="E40" s="60">
        <v>2.407142857142857</v>
      </c>
      <c r="F40" s="13">
        <v>2.6999999999999997</v>
      </c>
      <c r="G40" s="13">
        <v>3.8275000000000006</v>
      </c>
      <c r="H40" s="13">
        <v>2.1723076923076921</v>
      </c>
      <c r="I40" s="13">
        <v>2.569230769230769</v>
      </c>
      <c r="J40" s="13">
        <v>2.7307692307692308</v>
      </c>
      <c r="K40" s="13">
        <v>3.292307692307693</v>
      </c>
      <c r="L40" s="13">
        <v>2.8916666666666671</v>
      </c>
      <c r="M40" s="13">
        <v>2.7666666666666671</v>
      </c>
      <c r="N40" s="13">
        <v>3.2285714285714286</v>
      </c>
      <c r="O40" s="13">
        <v>3.0615384615384613</v>
      </c>
      <c r="P40" s="13">
        <v>2.1923076923076921</v>
      </c>
      <c r="Q40" s="25">
        <v>2.8200007631257633</v>
      </c>
    </row>
    <row r="41" spans="1:17" ht="13.5" thickBot="1" x14ac:dyDescent="0.25">
      <c r="A41" s="9" t="s">
        <v>6</v>
      </c>
      <c r="B41" s="29" t="s">
        <v>7</v>
      </c>
      <c r="C41" s="29" t="s">
        <v>95</v>
      </c>
      <c r="D41" s="29">
        <v>2020</v>
      </c>
      <c r="E41" s="83">
        <v>3.3461538461538463</v>
      </c>
      <c r="F41" s="10">
        <v>2.7</v>
      </c>
      <c r="G41" s="10">
        <v>3.5538461538461545</v>
      </c>
      <c r="H41" s="10">
        <v>3.2153846153846151</v>
      </c>
      <c r="I41" s="10">
        <v>2.9916666666666671</v>
      </c>
      <c r="J41" s="10">
        <v>3.3541666666666665</v>
      </c>
      <c r="K41" s="10">
        <v>3.5500000000000003</v>
      </c>
      <c r="L41" s="10">
        <v>3.7000000000000006</v>
      </c>
      <c r="M41" s="10">
        <v>3.4769230769230766</v>
      </c>
      <c r="N41" s="10">
        <v>3.5653846153846152</v>
      </c>
      <c r="O41" s="10">
        <v>3.5638461538461539</v>
      </c>
      <c r="P41" s="10">
        <v>3.3599999999999994</v>
      </c>
      <c r="Q41" s="24">
        <v>3.3647809829059834</v>
      </c>
    </row>
    <row r="42" spans="1:17" ht="13.5" hidden="1" thickBot="1" x14ac:dyDescent="0.25">
      <c r="A42" s="9" t="s">
        <v>6</v>
      </c>
      <c r="B42" s="30" t="s">
        <v>8</v>
      </c>
      <c r="C42" s="30" t="s">
        <v>95</v>
      </c>
      <c r="D42" s="30">
        <v>2020</v>
      </c>
      <c r="E42" s="60">
        <v>3.1615384615384619</v>
      </c>
      <c r="F42" s="13">
        <v>1.3</v>
      </c>
      <c r="G42" s="13">
        <v>2.838461538461539</v>
      </c>
      <c r="H42" s="13">
        <v>2.3769230769230778</v>
      </c>
      <c r="I42" s="13">
        <v>2.166666666666667</v>
      </c>
      <c r="J42" s="13">
        <v>2.875</v>
      </c>
      <c r="K42" s="13">
        <v>5.5499999999999989</v>
      </c>
      <c r="L42" s="13">
        <v>6.0153846153846144</v>
      </c>
      <c r="M42" s="13">
        <v>4.0999999999999996</v>
      </c>
      <c r="N42" s="13">
        <v>4.523076923076923</v>
      </c>
      <c r="O42" s="13">
        <v>4.0615384615384604</v>
      </c>
      <c r="P42" s="13">
        <v>2.2400000000000007</v>
      </c>
      <c r="Q42" s="25">
        <v>3.4340491452991451</v>
      </c>
    </row>
    <row r="43" spans="1:17" ht="13.5" thickBot="1" x14ac:dyDescent="0.25">
      <c r="A43" s="9" t="s">
        <v>6</v>
      </c>
      <c r="B43" s="29" t="s">
        <v>7</v>
      </c>
      <c r="C43" s="29" t="s">
        <v>95</v>
      </c>
      <c r="D43" s="29">
        <v>2021</v>
      </c>
      <c r="E43" s="83">
        <v>3.3461538461538463</v>
      </c>
      <c r="F43" s="10">
        <v>2.7</v>
      </c>
      <c r="G43" s="10">
        <v>3.5538461538461545</v>
      </c>
      <c r="H43" s="10">
        <v>3.2153846153846151</v>
      </c>
      <c r="I43" s="10">
        <v>2.9916666666666671</v>
      </c>
      <c r="J43" s="10">
        <v>3.3541666666666665</v>
      </c>
      <c r="K43" s="10">
        <v>3.5500000000000003</v>
      </c>
      <c r="L43" s="10">
        <v>3.7000000000000006</v>
      </c>
      <c r="M43" s="10">
        <v>3.4769230769230766</v>
      </c>
      <c r="N43" s="10">
        <v>3.5653846153846152</v>
      </c>
      <c r="O43" s="10">
        <v>3.5638461538461539</v>
      </c>
      <c r="P43" s="10">
        <v>3.3599999999999994</v>
      </c>
      <c r="Q43" s="24">
        <v>3.3647809829059834</v>
      </c>
    </row>
    <row r="44" spans="1:17" ht="13.5" hidden="1" thickBot="1" x14ac:dyDescent="0.25">
      <c r="A44" s="9" t="s">
        <v>6</v>
      </c>
      <c r="B44" s="30" t="s">
        <v>8</v>
      </c>
      <c r="C44" s="30" t="s">
        <v>95</v>
      </c>
      <c r="D44" s="30">
        <v>2021</v>
      </c>
      <c r="E44" s="60">
        <v>3.1615384615384619</v>
      </c>
      <c r="F44" s="13">
        <v>1.3</v>
      </c>
      <c r="G44" s="13">
        <v>2.838461538461539</v>
      </c>
      <c r="H44" s="13">
        <v>2.3769230769230778</v>
      </c>
      <c r="I44" s="13">
        <v>2.166666666666667</v>
      </c>
      <c r="J44" s="13">
        <v>2.875</v>
      </c>
      <c r="K44" s="13">
        <v>5.5499999999999989</v>
      </c>
      <c r="L44" s="13">
        <v>6.0153846153846144</v>
      </c>
      <c r="M44" s="13">
        <v>4.0999999999999996</v>
      </c>
      <c r="N44" s="13">
        <v>4.523076923076923</v>
      </c>
      <c r="O44" s="13">
        <v>4.0615384615384604</v>
      </c>
      <c r="P44" s="13">
        <v>2.2400000000000007</v>
      </c>
      <c r="Q44" s="25">
        <v>3.4340491452991451</v>
      </c>
    </row>
    <row r="45" spans="1:17" ht="17.25" customHeight="1" thickBot="1" x14ac:dyDescent="0.25">
      <c r="A45" s="9" t="s">
        <v>6</v>
      </c>
      <c r="B45" s="29" t="s">
        <v>7</v>
      </c>
      <c r="C45" s="29" t="s">
        <v>95</v>
      </c>
      <c r="D45" s="29">
        <v>2022</v>
      </c>
      <c r="E45" s="83">
        <v>2.3538461538461535</v>
      </c>
      <c r="F45" s="10">
        <v>3.3166666666666669</v>
      </c>
      <c r="G45" s="10">
        <v>3.7615384615384624</v>
      </c>
      <c r="H45" s="10">
        <v>3.7000000000000006</v>
      </c>
      <c r="I45" s="10">
        <v>3.5333333333333337</v>
      </c>
      <c r="J45" s="10">
        <v>3.4727272727272722</v>
      </c>
      <c r="K45" s="10">
        <v>3.8200000000000003</v>
      </c>
      <c r="L45" s="10">
        <v>4.0230769230769239</v>
      </c>
      <c r="M45" s="10">
        <v>3.7384615384615389</v>
      </c>
      <c r="N45" s="10">
        <v>3.7307692307692295</v>
      </c>
      <c r="O45" s="10">
        <v>3.7153846153846164</v>
      </c>
      <c r="P45" s="10">
        <v>3.4166666666666661</v>
      </c>
      <c r="Q45" s="24">
        <v>3.5485392385392385</v>
      </c>
    </row>
    <row r="46" spans="1:17" ht="13.5" hidden="1" customHeight="1" thickBot="1" x14ac:dyDescent="0.25">
      <c r="A46" s="9" t="s">
        <v>6</v>
      </c>
      <c r="B46" s="30" t="s">
        <v>8</v>
      </c>
      <c r="C46" s="30" t="s">
        <v>95</v>
      </c>
      <c r="D46" s="30">
        <v>2022</v>
      </c>
      <c r="E46" s="60">
        <v>1.6615384615384616</v>
      </c>
      <c r="F46" s="13">
        <v>3.1916666666666669</v>
      </c>
      <c r="G46" s="13">
        <v>3.1538461538461537</v>
      </c>
      <c r="H46" s="13">
        <v>3.7166666666666668</v>
      </c>
      <c r="I46" s="13">
        <v>3.1833333333333331</v>
      </c>
      <c r="J46" s="13">
        <v>4.5181818181818176</v>
      </c>
      <c r="K46" s="13">
        <v>7.0999999999999988</v>
      </c>
      <c r="L46" s="13">
        <v>6.299999999999998</v>
      </c>
      <c r="M46" s="13">
        <v>3.9692307692307689</v>
      </c>
      <c r="N46" s="13">
        <v>5.9076923076923071</v>
      </c>
      <c r="O46" s="13">
        <v>3.8692307692307684</v>
      </c>
      <c r="P46" s="13">
        <v>1.675</v>
      </c>
      <c r="Q46" s="25">
        <v>4.0205322455322454</v>
      </c>
    </row>
    <row r="47" spans="1:17" x14ac:dyDescent="0.2">
      <c r="A47" s="9" t="s">
        <v>6</v>
      </c>
      <c r="B47" s="29" t="s">
        <v>7</v>
      </c>
      <c r="C47" s="29" t="s">
        <v>95</v>
      </c>
      <c r="D47" s="29">
        <v>2023</v>
      </c>
      <c r="E47" s="83">
        <v>3.399999999999999</v>
      </c>
      <c r="F47" s="10">
        <v>3.600000000000001</v>
      </c>
      <c r="G47" s="10">
        <v>3.8214285714285707</v>
      </c>
      <c r="H47" s="10">
        <v>3.816666666666666</v>
      </c>
      <c r="I47" s="10">
        <v>3.5583333333333336</v>
      </c>
      <c r="J47" s="10">
        <v>3.600000000000001</v>
      </c>
      <c r="K47" s="10">
        <v>3.66</v>
      </c>
      <c r="L47" s="10">
        <v>4.1749999999999989</v>
      </c>
      <c r="M47" s="10">
        <v>5.4538461538461531</v>
      </c>
      <c r="N47" s="10">
        <v>3.2999999999999994</v>
      </c>
      <c r="O47" s="10">
        <v>3.7999999999999994</v>
      </c>
      <c r="P47" s="10">
        <v>3.7999999999999994</v>
      </c>
      <c r="Q47" s="24">
        <v>3.8321062271062263</v>
      </c>
    </row>
    <row r="48" spans="1:17" hidden="1" x14ac:dyDescent="0.2">
      <c r="A48" s="9" t="s">
        <v>6</v>
      </c>
      <c r="B48" s="138" t="s">
        <v>8</v>
      </c>
      <c r="C48" s="138" t="s">
        <v>95</v>
      </c>
      <c r="D48" s="138">
        <v>2023</v>
      </c>
      <c r="E48" s="174">
        <v>3.1230769230769235</v>
      </c>
      <c r="F48" s="135">
        <v>3.6999999999999993</v>
      </c>
      <c r="G48" s="135">
        <v>3.0928571428571425</v>
      </c>
      <c r="H48" s="135">
        <v>3.3416666666666668</v>
      </c>
      <c r="I48" s="135">
        <v>3.5416666666666665</v>
      </c>
      <c r="J48" s="135">
        <v>5.5090909090909088</v>
      </c>
      <c r="K48" s="135">
        <v>6.81</v>
      </c>
      <c r="L48" s="135">
        <v>7.3791666666666664</v>
      </c>
      <c r="M48" s="135">
        <v>7.4153846153846139</v>
      </c>
      <c r="N48" s="135">
        <v>5.4692307692307685</v>
      </c>
      <c r="O48" s="135">
        <v>5.2766666666666646</v>
      </c>
      <c r="P48" s="135">
        <v>4.2285714285714269</v>
      </c>
      <c r="Q48" s="175">
        <v>4.9072815379065373</v>
      </c>
    </row>
    <row r="49" spans="1:17" x14ac:dyDescent="0.2">
      <c r="A49" s="46" t="s">
        <v>6</v>
      </c>
      <c r="B49" s="46" t="s">
        <v>7</v>
      </c>
      <c r="C49" s="46" t="s">
        <v>95</v>
      </c>
      <c r="D49" s="46">
        <v>2024</v>
      </c>
      <c r="E49" s="44">
        <f>+ANUAL!C39</f>
        <v>3.8692307692307684</v>
      </c>
      <c r="F49" s="44">
        <f>+ANUAL!D39</f>
        <v>3.7999999999999994</v>
      </c>
      <c r="G49" s="44">
        <f>+ANUAL!E39</f>
        <v>3.8</v>
      </c>
      <c r="H49" s="44">
        <f>+ANUAL!F39</f>
        <v>3.8384615384615377</v>
      </c>
      <c r="I49" s="44">
        <f>+ANUAL!G39</f>
        <v>3.7750000000000008</v>
      </c>
      <c r="J49" s="44">
        <f>+ANUAL!H39</f>
        <v>3.6</v>
      </c>
      <c r="K49" s="44">
        <f>+ANUAL!I39</f>
        <v>3.5090909090909093</v>
      </c>
      <c r="L49" s="44">
        <f>+ANUAL!J39</f>
        <v>3.5749999999999993</v>
      </c>
      <c r="M49" s="44" t="str">
        <f>+ANUAL!K39</f>
        <v/>
      </c>
      <c r="N49" s="44" t="str">
        <f>+ANUAL!L39</f>
        <v/>
      </c>
      <c r="O49" s="44">
        <f>+ANUAL!M39</f>
        <v>0</v>
      </c>
      <c r="P49" s="44">
        <f>+ANUAL!N39</f>
        <v>0</v>
      </c>
      <c r="Q49" s="44">
        <f>+ANUAL!O39</f>
        <v>0</v>
      </c>
    </row>
    <row r="50" spans="1:17" ht="13.5" hidden="1" thickBot="1" x14ac:dyDescent="0.25">
      <c r="A50" s="176" t="s">
        <v>6</v>
      </c>
      <c r="B50" s="85" t="s">
        <v>8</v>
      </c>
      <c r="C50" s="30" t="s">
        <v>95</v>
      </c>
      <c r="D50" s="30">
        <v>2024</v>
      </c>
      <c r="E50" s="174">
        <f>+ANUAL!C40</f>
        <v>3.2999999999999994</v>
      </c>
      <c r="F50" s="135">
        <f>+ANUAL!D40</f>
        <v>2.8000000000000003</v>
      </c>
      <c r="G50" s="135">
        <f>+ANUAL!E40</f>
        <v>2.8</v>
      </c>
      <c r="H50" s="135">
        <f>+ANUAL!F40</f>
        <v>5.1846153846153831</v>
      </c>
      <c r="I50" s="135">
        <f>+ANUAL!G40</f>
        <v>4.2499999999999991</v>
      </c>
      <c r="J50" s="135">
        <f>+ANUAL!H40</f>
        <v>5.2499999999999991</v>
      </c>
      <c r="K50" s="135">
        <f>+ANUAL!I40</f>
        <v>4.4909090909090912</v>
      </c>
      <c r="L50" s="135">
        <f>+ANUAL!J40</f>
        <v>7.049999999999998</v>
      </c>
      <c r="M50" s="135" t="str">
        <f>+ANUAL!K40</f>
        <v/>
      </c>
      <c r="N50" s="135" t="str">
        <f>+ANUAL!L40</f>
        <v/>
      </c>
      <c r="O50" s="135">
        <f>+ANUAL!M40</f>
        <v>0</v>
      </c>
      <c r="P50" s="135">
        <f>+ANUAL!N40</f>
        <v>0</v>
      </c>
      <c r="Q50" s="175"/>
    </row>
    <row r="51" spans="1:17" x14ac:dyDescent="0.2">
      <c r="A51" s="46" t="s">
        <v>6</v>
      </c>
      <c r="B51" s="46" t="s">
        <v>7</v>
      </c>
      <c r="C51" s="46" t="s">
        <v>95</v>
      </c>
      <c r="D51" s="46">
        <v>2025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</row>
  </sheetData>
  <autoFilter ref="A1:Q50" xr:uid="{00000000-0009-0000-0000-000000000000}">
    <filterColumn colId="1">
      <filters>
        <filter val="BLANCO"/>
      </filters>
    </filterColumn>
  </autoFilter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7"/>
  <sheetViews>
    <sheetView showGridLines="0" tabSelected="1" topLeftCell="A10" workbookViewId="0">
      <selection activeCell="U45" sqref="U45"/>
    </sheetView>
  </sheetViews>
  <sheetFormatPr baseColWidth="10" defaultRowHeight="12.75" x14ac:dyDescent="0.2"/>
  <cols>
    <col min="1" max="1" width="17" customWidth="1"/>
    <col min="2" max="2" width="12.140625" customWidth="1"/>
    <col min="3" max="15" width="7" customWidth="1"/>
    <col min="16" max="16" width="9.85546875" customWidth="1"/>
    <col min="17" max="18" width="10" customWidth="1"/>
  </cols>
  <sheetData>
    <row r="1" spans="1:18" x14ac:dyDescent="0.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8" x14ac:dyDescent="0.2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</row>
    <row r="4" spans="1:18" ht="13.5" thickBot="1" x14ac:dyDescent="0.25">
      <c r="A4" s="1" t="s">
        <v>81</v>
      </c>
      <c r="B4" s="1">
        <v>2025</v>
      </c>
    </row>
    <row r="5" spans="1:18" ht="13.5" thickBot="1" x14ac:dyDescent="0.25">
      <c r="A5" s="3" t="s">
        <v>10</v>
      </c>
      <c r="B5" s="3" t="s">
        <v>45</v>
      </c>
      <c r="C5" s="4" t="s">
        <v>2</v>
      </c>
      <c r="D5" s="4" t="s">
        <v>3</v>
      </c>
      <c r="E5" s="4" t="s">
        <v>1</v>
      </c>
      <c r="F5" s="4" t="s">
        <v>2</v>
      </c>
      <c r="G5" s="4" t="s">
        <v>3</v>
      </c>
      <c r="H5" s="4" t="s">
        <v>1</v>
      </c>
      <c r="I5" s="4" t="s">
        <v>2</v>
      </c>
      <c r="J5" s="4" t="s">
        <v>3</v>
      </c>
      <c r="K5" s="4" t="s">
        <v>1</v>
      </c>
      <c r="L5" s="4" t="s">
        <v>2</v>
      </c>
      <c r="M5" s="4" t="s">
        <v>3</v>
      </c>
      <c r="N5" s="4" t="s">
        <v>1</v>
      </c>
      <c r="O5" s="4" t="s">
        <v>2</v>
      </c>
      <c r="P5" s="5" t="s">
        <v>4</v>
      </c>
      <c r="Q5" s="36" t="s">
        <v>43</v>
      </c>
      <c r="R5" s="36" t="s">
        <v>44</v>
      </c>
    </row>
    <row r="6" spans="1:18" ht="13.5" thickBot="1" x14ac:dyDescent="0.25">
      <c r="A6" s="7"/>
      <c r="B6" s="7"/>
      <c r="C6" s="8">
        <v>1</v>
      </c>
      <c r="D6" s="8">
        <v>4</v>
      </c>
      <c r="E6" s="8">
        <v>6</v>
      </c>
      <c r="F6" s="8">
        <v>8</v>
      </c>
      <c r="G6" s="8">
        <v>11</v>
      </c>
      <c r="H6" s="8">
        <v>13</v>
      </c>
      <c r="I6" s="8">
        <v>15</v>
      </c>
      <c r="J6" s="8">
        <v>18</v>
      </c>
      <c r="K6" s="8">
        <v>20</v>
      </c>
      <c r="L6" s="8">
        <v>22</v>
      </c>
      <c r="M6" s="8">
        <v>25</v>
      </c>
      <c r="N6" s="8">
        <v>27</v>
      </c>
      <c r="O6" s="8">
        <v>29</v>
      </c>
      <c r="P6" s="8"/>
      <c r="Q6" s="37"/>
      <c r="R6" s="37"/>
    </row>
    <row r="7" spans="1:18" ht="7.5" customHeight="1" thickBot="1" x14ac:dyDescent="0.25"/>
    <row r="8" spans="1:18" ht="16.5" customHeight="1" thickBot="1" x14ac:dyDescent="0.25">
      <c r="A8" s="9" t="s">
        <v>118</v>
      </c>
      <c r="B8" s="66" t="s">
        <v>7</v>
      </c>
      <c r="C8" s="64">
        <v>3.2</v>
      </c>
      <c r="D8" s="64">
        <v>3.2</v>
      </c>
      <c r="E8" s="64">
        <v>3.2</v>
      </c>
      <c r="F8" s="64">
        <v>3.2</v>
      </c>
      <c r="G8" s="64">
        <v>3.2</v>
      </c>
      <c r="H8" s="64">
        <v>3.2</v>
      </c>
      <c r="I8" s="64">
        <v>3.2</v>
      </c>
      <c r="J8" s="64">
        <v>3.2</v>
      </c>
      <c r="K8" s="64">
        <v>3.2</v>
      </c>
      <c r="L8" s="64">
        <v>3.2</v>
      </c>
      <c r="M8" s="64">
        <v>3.5</v>
      </c>
      <c r="N8" s="64">
        <v>3.5</v>
      </c>
      <c r="O8" s="64">
        <v>3.5</v>
      </c>
      <c r="P8" s="65">
        <f>IF(ISERROR(AVERAGE(D8:O8)),"",AVERAGE(D8:O8))</f>
        <v>3.2749999999999999</v>
      </c>
      <c r="Q8" s="65">
        <f>MAX(C8:O8)</f>
        <v>3.5</v>
      </c>
      <c r="R8" s="65">
        <f>MIN(C8:O8)</f>
        <v>3.2</v>
      </c>
    </row>
    <row r="9" spans="1:18" ht="16.5" customHeight="1" thickBot="1" x14ac:dyDescent="0.25">
      <c r="A9" s="134"/>
      <c r="B9" s="12" t="s">
        <v>8</v>
      </c>
      <c r="C9" s="13">
        <v>2.5</v>
      </c>
      <c r="D9" s="13">
        <v>3.5</v>
      </c>
      <c r="E9" s="13">
        <v>7</v>
      </c>
      <c r="F9" s="13">
        <v>7</v>
      </c>
      <c r="G9" s="13">
        <v>7</v>
      </c>
      <c r="H9" s="64">
        <v>6.5</v>
      </c>
      <c r="I9" s="13">
        <v>7</v>
      </c>
      <c r="J9" s="13">
        <v>7</v>
      </c>
      <c r="K9" s="13">
        <v>7.5</v>
      </c>
      <c r="L9" s="13">
        <v>7</v>
      </c>
      <c r="M9" s="13">
        <v>7.2</v>
      </c>
      <c r="N9" s="13">
        <v>7</v>
      </c>
      <c r="O9" s="13">
        <v>7.3</v>
      </c>
      <c r="P9" s="65">
        <f>IF(ISERROR(AVERAGE(D9:O9)),"",AVERAGE(D9:O9))</f>
        <v>6.75</v>
      </c>
      <c r="Q9" s="65">
        <f>MAX(C9:O9)</f>
        <v>7.5</v>
      </c>
      <c r="R9" s="65">
        <f>MIN(C9:O9)</f>
        <v>2.5</v>
      </c>
    </row>
    <row r="10" spans="1:18" ht="16.5" customHeight="1" thickBot="1" x14ac:dyDescent="0.25">
      <c r="A10" s="134" t="s">
        <v>109</v>
      </c>
      <c r="B10" s="12" t="s">
        <v>8</v>
      </c>
      <c r="C10" s="13">
        <v>3</v>
      </c>
      <c r="D10" s="13">
        <v>3.5</v>
      </c>
      <c r="E10" s="13">
        <v>7.5</v>
      </c>
      <c r="F10" s="13">
        <v>7.5</v>
      </c>
      <c r="G10" s="13">
        <v>7.5</v>
      </c>
      <c r="H10" s="64">
        <v>7.3</v>
      </c>
      <c r="I10" s="64">
        <v>7.5</v>
      </c>
      <c r="J10" s="64">
        <v>7.5</v>
      </c>
      <c r="K10" s="13">
        <v>7.5</v>
      </c>
      <c r="L10" s="13">
        <v>7.3</v>
      </c>
      <c r="M10" s="13">
        <v>7.3</v>
      </c>
      <c r="N10" s="13">
        <v>7</v>
      </c>
      <c r="O10" s="13">
        <v>7</v>
      </c>
      <c r="P10" s="65">
        <f>IF(ISERROR(AVERAGE(D10:O10)),"",AVERAGE(D10:O10))</f>
        <v>7.0333333333333323</v>
      </c>
      <c r="Q10" s="65">
        <f>MAX(C10:O10)</f>
        <v>7.5</v>
      </c>
      <c r="R10" s="65">
        <f>MIN(C10:O10)</f>
        <v>3</v>
      </c>
    </row>
    <row r="11" spans="1:18" ht="16.5" customHeight="1" thickBot="1" x14ac:dyDescent="0.25">
      <c r="A11" s="12" t="s">
        <v>110</v>
      </c>
      <c r="B11" s="12" t="s">
        <v>8</v>
      </c>
      <c r="C11" s="13">
        <v>3.5</v>
      </c>
      <c r="D11" s="13">
        <v>5</v>
      </c>
      <c r="E11" s="13">
        <v>9</v>
      </c>
      <c r="F11" s="13">
        <v>9</v>
      </c>
      <c r="G11" s="13">
        <v>9</v>
      </c>
      <c r="H11" s="13">
        <v>8.5</v>
      </c>
      <c r="I11" s="13">
        <v>7.2</v>
      </c>
      <c r="J11" s="13">
        <v>7.2</v>
      </c>
      <c r="K11" s="13">
        <v>7.3</v>
      </c>
      <c r="L11" s="13">
        <v>7.3</v>
      </c>
      <c r="M11" s="13">
        <v>7.3</v>
      </c>
      <c r="N11" s="13">
        <v>6</v>
      </c>
      <c r="O11" s="13">
        <v>7</v>
      </c>
      <c r="P11" s="65">
        <f>IF(ISERROR(AVERAGE(D11:O11)),"",AVERAGE(D11:O11))</f>
        <v>7.4833333333333334</v>
      </c>
      <c r="Q11" s="25">
        <f>MAX(C11:O11)</f>
        <v>9</v>
      </c>
      <c r="R11" s="25">
        <f>MIN(C11:O11)</f>
        <v>3.5</v>
      </c>
    </row>
    <row r="12" spans="1:18" x14ac:dyDescent="0.2">
      <c r="A12" t="s">
        <v>49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idden="1" x14ac:dyDescent="0.2"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idden="1" x14ac:dyDescent="0.2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idden="1" x14ac:dyDescent="0.2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4:18" x14ac:dyDescent="0.2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4:18" x14ac:dyDescent="0.2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4:18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4:18" x14ac:dyDescent="0.2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4:18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4:18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4:18" x14ac:dyDescent="0.2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4:18" x14ac:dyDescent="0.2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4:18" x14ac:dyDescent="0.2">
      <c r="D25" s="15"/>
      <c r="E25" s="15"/>
      <c r="F25" s="15"/>
      <c r="G25" s="15"/>
      <c r="H25" s="15"/>
      <c r="I25" s="15"/>
      <c r="J25" s="15"/>
      <c r="K25" s="15"/>
      <c r="M25" s="15"/>
      <c r="N25" s="15"/>
      <c r="O25" s="15"/>
      <c r="P25" s="15"/>
      <c r="Q25" s="15"/>
      <c r="R25" s="15"/>
    </row>
    <row r="26" spans="4:18" x14ac:dyDescent="0.2">
      <c r="D26" s="15"/>
      <c r="E26" s="15"/>
      <c r="F26" s="15"/>
      <c r="G26" s="15"/>
      <c r="H26" s="15"/>
      <c r="I26" s="15"/>
      <c r="J26" s="15"/>
      <c r="K26" s="15"/>
      <c r="M26" s="15"/>
      <c r="N26" s="15"/>
      <c r="O26" s="15"/>
      <c r="P26" s="15"/>
      <c r="Q26" s="15"/>
      <c r="R26" s="15"/>
    </row>
    <row r="27" spans="4:18" x14ac:dyDescent="0.2">
      <c r="D27" s="15"/>
      <c r="E27" s="15"/>
      <c r="F27" s="15"/>
      <c r="G27" s="15"/>
      <c r="H27" s="15"/>
      <c r="I27" s="15"/>
      <c r="J27" s="15"/>
      <c r="K27" s="15"/>
      <c r="M27" s="15"/>
      <c r="N27" s="15"/>
      <c r="O27" s="15"/>
      <c r="P27" s="15"/>
      <c r="Q27" s="15"/>
      <c r="R27" s="15"/>
    </row>
    <row r="28" spans="4:18" x14ac:dyDescent="0.2">
      <c r="D28" s="15"/>
      <c r="E28" s="15"/>
      <c r="F28" s="15"/>
      <c r="G28" s="15"/>
      <c r="H28" s="15"/>
      <c r="I28" s="15"/>
      <c r="J28" s="15"/>
      <c r="K28" s="15"/>
      <c r="M28" s="15"/>
      <c r="N28" s="15"/>
      <c r="O28" s="15"/>
      <c r="P28" s="15"/>
      <c r="Q28" s="15"/>
      <c r="R28" s="15"/>
    </row>
    <row r="29" spans="4:18" x14ac:dyDescent="0.2">
      <c r="D29" s="15"/>
      <c r="E29" s="15"/>
      <c r="F29" s="15"/>
      <c r="G29" s="15"/>
      <c r="H29" s="15"/>
      <c r="I29" s="15"/>
      <c r="J29" s="15"/>
      <c r="K29" s="15"/>
      <c r="M29" s="15"/>
      <c r="N29" s="15"/>
      <c r="O29" s="15"/>
      <c r="P29" s="15"/>
      <c r="Q29" s="15"/>
      <c r="R29" s="15"/>
    </row>
    <row r="30" spans="4:18" x14ac:dyDescent="0.2"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4:18" x14ac:dyDescent="0.2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4:18" x14ac:dyDescent="0.2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x14ac:dyDescent="0.2">
      <c r="A33" s="181" t="s">
        <v>11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</row>
    <row r="34" spans="1:18" x14ac:dyDescent="0.2">
      <c r="A34" s="180" t="s">
        <v>0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</row>
    <row r="35" spans="1:18" x14ac:dyDescent="0.2">
      <c r="A35" s="1" t="s">
        <v>81</v>
      </c>
      <c r="B35" s="1">
        <v>2025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3.5" thickBot="1" x14ac:dyDescent="0.25"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13.5" thickBot="1" x14ac:dyDescent="0.25">
      <c r="A37" s="3" t="s">
        <v>45</v>
      </c>
    </row>
    <row r="38" spans="1:18" ht="13.5" thickBot="1" x14ac:dyDescent="0.25">
      <c r="A38" s="2" t="s">
        <v>10</v>
      </c>
      <c r="B38" s="143" t="s">
        <v>45</v>
      </c>
      <c r="C38" s="155" t="s">
        <v>2</v>
      </c>
      <c r="D38" s="4" t="s">
        <v>3</v>
      </c>
      <c r="E38" s="4" t="s">
        <v>1</v>
      </c>
      <c r="F38" s="4" t="s">
        <v>2</v>
      </c>
      <c r="G38" s="4" t="s">
        <v>3</v>
      </c>
      <c r="H38" s="4" t="s">
        <v>1</v>
      </c>
      <c r="I38" s="4" t="s">
        <v>2</v>
      </c>
      <c r="J38" s="4" t="s">
        <v>3</v>
      </c>
      <c r="K38" s="4" t="s">
        <v>1</v>
      </c>
      <c r="L38" s="4" t="s">
        <v>2</v>
      </c>
      <c r="M38" s="4" t="s">
        <v>3</v>
      </c>
      <c r="N38" s="4" t="s">
        <v>1</v>
      </c>
      <c r="O38" s="4" t="s">
        <v>2</v>
      </c>
      <c r="P38" s="5" t="s">
        <v>4</v>
      </c>
      <c r="Q38" s="36" t="s">
        <v>43</v>
      </c>
      <c r="R38" s="36" t="s">
        <v>44</v>
      </c>
    </row>
    <row r="39" spans="1:18" ht="13.5" thickBot="1" x14ac:dyDescent="0.25">
      <c r="A39" s="154"/>
      <c r="B39" s="156"/>
      <c r="C39" s="141">
        <v>1</v>
      </c>
      <c r="D39" s="8">
        <v>4</v>
      </c>
      <c r="E39" s="8">
        <v>6</v>
      </c>
      <c r="F39" s="8">
        <v>8</v>
      </c>
      <c r="G39" s="8">
        <v>11</v>
      </c>
      <c r="H39" s="8">
        <v>13</v>
      </c>
      <c r="I39" s="8">
        <v>15</v>
      </c>
      <c r="J39" s="8">
        <v>18</v>
      </c>
      <c r="K39" s="8">
        <v>20</v>
      </c>
      <c r="L39" s="8">
        <v>22</v>
      </c>
      <c r="M39" s="8">
        <v>25</v>
      </c>
      <c r="N39" s="8">
        <v>27</v>
      </c>
      <c r="O39" s="8">
        <v>29</v>
      </c>
      <c r="P39" s="8"/>
      <c r="Q39" s="37"/>
      <c r="R39" s="37"/>
    </row>
    <row r="40" spans="1:18" ht="7.5" customHeight="1" thickBot="1" x14ac:dyDescent="0.25"/>
    <row r="41" spans="1:18" ht="19.5" customHeight="1" thickBot="1" x14ac:dyDescent="0.25">
      <c r="A41" s="89" t="s">
        <v>111</v>
      </c>
      <c r="B41" s="103" t="s">
        <v>7</v>
      </c>
      <c r="C41" s="104">
        <v>3.5</v>
      </c>
      <c r="D41" s="104">
        <v>3.5</v>
      </c>
      <c r="E41" s="104">
        <v>3.5</v>
      </c>
      <c r="F41" s="104">
        <v>3.5</v>
      </c>
      <c r="G41" s="104">
        <v>3.5</v>
      </c>
      <c r="H41" s="104">
        <v>3.5</v>
      </c>
      <c r="I41" s="104">
        <v>3.5</v>
      </c>
      <c r="J41" s="104">
        <v>3.5</v>
      </c>
      <c r="K41" s="104">
        <v>3.5</v>
      </c>
      <c r="L41" s="64">
        <v>3.5</v>
      </c>
      <c r="M41" s="104">
        <v>3.8</v>
      </c>
      <c r="N41" s="104">
        <v>3.8</v>
      </c>
      <c r="O41" s="104">
        <v>3.8</v>
      </c>
      <c r="P41" s="104">
        <f>IF(ISERROR(AVERAGE(D41:O41)),"",AVERAGE(D41:O41))</f>
        <v>3.5749999999999993</v>
      </c>
      <c r="Q41" s="104">
        <f>MAX(C41:O41)</f>
        <v>3.8</v>
      </c>
      <c r="R41" s="117">
        <f>MIN(C41:O41)</f>
        <v>3.5</v>
      </c>
    </row>
    <row r="42" spans="1:18" ht="21" customHeight="1" thickBot="1" x14ac:dyDescent="0.25">
      <c r="A42" s="93" t="s">
        <v>111</v>
      </c>
      <c r="B42" s="46" t="s">
        <v>8</v>
      </c>
      <c r="C42" s="44">
        <v>2.8</v>
      </c>
      <c r="D42" s="44">
        <v>3.8</v>
      </c>
      <c r="E42" s="44">
        <v>7.3</v>
      </c>
      <c r="F42" s="44">
        <v>7.3</v>
      </c>
      <c r="G42" s="44">
        <v>7.3</v>
      </c>
      <c r="H42" s="44">
        <v>6.8</v>
      </c>
      <c r="I42" s="44">
        <v>7.3</v>
      </c>
      <c r="J42" s="44">
        <v>7.3</v>
      </c>
      <c r="K42" s="44">
        <v>7.8</v>
      </c>
      <c r="L42" s="13">
        <v>7.3</v>
      </c>
      <c r="M42" s="44">
        <v>7.5</v>
      </c>
      <c r="N42" s="44">
        <v>7.3</v>
      </c>
      <c r="O42" s="44">
        <v>7.6</v>
      </c>
      <c r="P42" s="104">
        <f>IF(ISERROR(AVERAGE(D42:O42)),"",AVERAGE(D42:O42))</f>
        <v>7.049999999999998</v>
      </c>
      <c r="Q42" s="104">
        <f>MAX(C42:O42)</f>
        <v>7.8</v>
      </c>
      <c r="R42" s="117">
        <f>MIN(C42:O42)</f>
        <v>2.8</v>
      </c>
    </row>
    <row r="43" spans="1:18" ht="21.75" customHeight="1" thickBot="1" x14ac:dyDescent="0.25">
      <c r="A43" s="93" t="s">
        <v>109</v>
      </c>
      <c r="B43" s="46" t="s">
        <v>8</v>
      </c>
      <c r="C43" s="44">
        <v>3.3</v>
      </c>
      <c r="D43" s="44">
        <v>3.8</v>
      </c>
      <c r="E43" s="44">
        <v>7.8</v>
      </c>
      <c r="F43" s="44">
        <v>7.8</v>
      </c>
      <c r="G43" s="44">
        <v>7.8</v>
      </c>
      <c r="H43" s="44">
        <v>7.6</v>
      </c>
      <c r="I43" s="44">
        <v>7.8</v>
      </c>
      <c r="J43" s="44">
        <v>7.8</v>
      </c>
      <c r="K43" s="44">
        <v>7.8</v>
      </c>
      <c r="L43" s="13">
        <v>7.6</v>
      </c>
      <c r="M43" s="44">
        <v>7.8</v>
      </c>
      <c r="N43" s="44">
        <v>7.3</v>
      </c>
      <c r="O43" s="44">
        <v>7.3</v>
      </c>
      <c r="P43" s="104">
        <f>IF(ISERROR(AVERAGE(D43:O43)),"",AVERAGE(D43:O43))</f>
        <v>7.3499999999999979</v>
      </c>
      <c r="Q43" s="104">
        <f>MAX(C43:O43)</f>
        <v>7.8</v>
      </c>
      <c r="R43" s="117">
        <f>MIN(C43:O43)</f>
        <v>3.3</v>
      </c>
    </row>
    <row r="44" spans="1:18" ht="21" customHeight="1" thickBot="1" x14ac:dyDescent="0.25">
      <c r="A44" s="94" t="s">
        <v>110</v>
      </c>
      <c r="B44" s="108" t="s">
        <v>8</v>
      </c>
      <c r="C44" s="119">
        <v>3.8</v>
      </c>
      <c r="D44" s="119">
        <v>5.3</v>
      </c>
      <c r="E44" s="119">
        <v>9.3000000000000007</v>
      </c>
      <c r="F44" s="119">
        <v>9.3000000000000007</v>
      </c>
      <c r="G44" s="119">
        <v>9.3000000000000007</v>
      </c>
      <c r="H44" s="108">
        <v>8.8000000000000007</v>
      </c>
      <c r="I44" s="108">
        <v>7.5</v>
      </c>
      <c r="J44" s="108">
        <v>7.5</v>
      </c>
      <c r="K44" s="119">
        <v>7.6</v>
      </c>
      <c r="L44" s="13">
        <v>7.6</v>
      </c>
      <c r="M44" s="119">
        <v>7.8</v>
      </c>
      <c r="N44" s="119">
        <v>6.3</v>
      </c>
      <c r="O44" s="119">
        <v>7.3</v>
      </c>
      <c r="P44" s="104">
        <f>IF(ISERROR(AVERAGE(D44:O44)),"",AVERAGE(D44:O44))</f>
        <v>7.799999999999998</v>
      </c>
      <c r="Q44" s="104">
        <f>MAX(C44:O44)</f>
        <v>9.3000000000000007</v>
      </c>
      <c r="R44" s="117">
        <f>MIN(C44:O44)</f>
        <v>3.8</v>
      </c>
    </row>
    <row r="45" spans="1:18" x14ac:dyDescent="0.2">
      <c r="A45" t="s">
        <v>49</v>
      </c>
    </row>
    <row r="46" spans="1:18" hidden="1" x14ac:dyDescent="0.2">
      <c r="A46" s="17"/>
      <c r="B46" s="17"/>
    </row>
    <row r="47" spans="1:18" ht="9.75" customHeight="1" x14ac:dyDescent="0.2"/>
  </sheetData>
  <mergeCells count="4">
    <mergeCell ref="A1:R1"/>
    <mergeCell ref="A2:R2"/>
    <mergeCell ref="A33:R33"/>
    <mergeCell ref="A34:R34"/>
  </mergeCells>
  <phoneticPr fontId="2" type="noConversion"/>
  <printOptions horizontalCentered="1"/>
  <pageMargins left="0" right="0" top="0" bottom="0" header="0" footer="0"/>
  <pageSetup paperSize="9" scale="75" firstPageNumber="0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64"/>
  <sheetViews>
    <sheetView topLeftCell="A14" workbookViewId="0">
      <selection activeCell="V42" sqref="V42"/>
    </sheetView>
  </sheetViews>
  <sheetFormatPr baseColWidth="10" defaultRowHeight="12.75" x14ac:dyDescent="0.2"/>
  <cols>
    <col min="1" max="1" width="14.5703125" customWidth="1"/>
    <col min="2" max="2" width="11" customWidth="1"/>
    <col min="3" max="18" width="7.7109375" customWidth="1"/>
  </cols>
  <sheetData>
    <row r="1" spans="1:19" ht="14.1" customHeight="1" x14ac:dyDescent="0.25">
      <c r="A1" s="182" t="s">
        <v>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</row>
    <row r="2" spans="1:19" hidden="1" x14ac:dyDescent="0.2">
      <c r="D2" s="1"/>
      <c r="E2" s="1"/>
      <c r="F2" s="1"/>
      <c r="G2" s="1"/>
      <c r="H2" s="1"/>
      <c r="K2" s="1"/>
      <c r="L2" s="1"/>
      <c r="M2" s="1"/>
    </row>
    <row r="3" spans="1:19" x14ac:dyDescent="0.2">
      <c r="C3" s="1"/>
      <c r="D3" s="1"/>
      <c r="E3" s="1"/>
      <c r="G3" s="1"/>
      <c r="H3" s="1" t="s">
        <v>0</v>
      </c>
      <c r="K3" s="1"/>
      <c r="L3" s="1"/>
      <c r="M3" s="1"/>
    </row>
    <row r="4" spans="1:19" hidden="1" x14ac:dyDescent="0.2">
      <c r="B4">
        <v>2023</v>
      </c>
      <c r="R4" t="s">
        <v>112</v>
      </c>
      <c r="S4">
        <v>2924374975</v>
      </c>
    </row>
    <row r="5" spans="1:19" ht="9.9499999999999993" customHeight="1" x14ac:dyDescent="0.2"/>
    <row r="6" spans="1:19" ht="13.5" thickBot="1" x14ac:dyDescent="0.25">
      <c r="A6" s="1" t="s">
        <v>149</v>
      </c>
      <c r="B6" s="1"/>
    </row>
    <row r="7" spans="1:19" ht="13.5" hidden="1" thickBot="1" x14ac:dyDescent="0.25"/>
    <row r="8" spans="1:19" ht="13.5" thickBot="1" x14ac:dyDescent="0.25">
      <c r="A8" s="3" t="s">
        <v>10</v>
      </c>
      <c r="B8" s="3" t="s">
        <v>45</v>
      </c>
      <c r="C8" s="4" t="s">
        <v>3</v>
      </c>
      <c r="D8" s="4" t="s">
        <v>1</v>
      </c>
      <c r="E8" s="4" t="s">
        <v>2</v>
      </c>
      <c r="F8" s="4" t="s">
        <v>3</v>
      </c>
      <c r="G8" s="4" t="s">
        <v>1</v>
      </c>
      <c r="H8" s="4" t="s">
        <v>2</v>
      </c>
      <c r="I8" s="4" t="s">
        <v>3</v>
      </c>
      <c r="J8" s="4" t="s">
        <v>1</v>
      </c>
      <c r="K8" s="4" t="s">
        <v>2</v>
      </c>
      <c r="L8" s="4" t="s">
        <v>3</v>
      </c>
      <c r="M8" s="4" t="s">
        <v>1</v>
      </c>
      <c r="N8" s="4" t="s">
        <v>2</v>
      </c>
      <c r="O8" s="4" t="s">
        <v>3</v>
      </c>
      <c r="P8" s="5" t="s">
        <v>4</v>
      </c>
      <c r="Q8" s="36" t="s">
        <v>43</v>
      </c>
      <c r="R8" s="36" t="s">
        <v>44</v>
      </c>
    </row>
    <row r="9" spans="1:19" ht="13.5" thickBot="1" x14ac:dyDescent="0.25">
      <c r="A9" s="7"/>
      <c r="B9" s="7"/>
      <c r="C9" s="8">
        <v>2</v>
      </c>
      <c r="D9" s="8">
        <v>4</v>
      </c>
      <c r="E9" s="8">
        <v>6</v>
      </c>
      <c r="F9" s="8">
        <v>9</v>
      </c>
      <c r="G9" s="8">
        <v>11</v>
      </c>
      <c r="H9" s="8">
        <v>13</v>
      </c>
      <c r="I9" s="8">
        <v>16</v>
      </c>
      <c r="J9" s="8">
        <v>18</v>
      </c>
      <c r="K9" s="8">
        <v>20</v>
      </c>
      <c r="L9" s="8">
        <v>23</v>
      </c>
      <c r="M9" s="8">
        <v>25</v>
      </c>
      <c r="N9" s="8">
        <v>27</v>
      </c>
      <c r="O9" s="8">
        <v>30</v>
      </c>
      <c r="P9" s="8" t="s">
        <v>5</v>
      </c>
      <c r="Q9" s="37"/>
      <c r="R9" s="37"/>
    </row>
    <row r="10" spans="1:19" ht="9.9499999999999993" customHeight="1" thickBot="1" x14ac:dyDescent="0.25"/>
    <row r="11" spans="1:19" ht="13.5" thickBot="1" x14ac:dyDescent="0.25">
      <c r="A11" s="89" t="s">
        <v>113</v>
      </c>
      <c r="B11" s="103" t="s">
        <v>7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5" t="str">
        <f>IF(ISERROR(AVERAGE(D11:O11)),"",AVERAGE(D11:O11))</f>
        <v/>
      </c>
      <c r="Q11" s="65">
        <f>MAX(C11:O11)</f>
        <v>0</v>
      </c>
      <c r="R11" s="65">
        <f>MIN(C11:O11)</f>
        <v>0</v>
      </c>
    </row>
    <row r="12" spans="1:19" ht="13.5" thickBot="1" x14ac:dyDescent="0.25">
      <c r="A12" s="93" t="s">
        <v>114</v>
      </c>
      <c r="B12" s="46" t="s">
        <v>8</v>
      </c>
      <c r="C12" s="13"/>
      <c r="D12" s="1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5" t="str">
        <f>IF(ISERROR(AVERAGE(D12:O12)),"",AVERAGE(D12:O12))</f>
        <v/>
      </c>
      <c r="Q12" s="65">
        <f>MAX(C12:O12)</f>
        <v>0</v>
      </c>
      <c r="R12" s="65">
        <f>MIN(C12:O12)</f>
        <v>0</v>
      </c>
    </row>
    <row r="13" spans="1:19" ht="13.5" thickBot="1" x14ac:dyDescent="0.25">
      <c r="A13" s="93" t="s">
        <v>115</v>
      </c>
      <c r="B13" s="46" t="s">
        <v>8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5" t="str">
        <f>IF(ISERROR(AVERAGE(C14:O14)),"",AVERAGE(C14:O14))</f>
        <v/>
      </c>
      <c r="Q13" s="65">
        <f t="shared" ref="Q13:Q14" si="0">MAX(C13:O13)</f>
        <v>0</v>
      </c>
      <c r="R13" s="65">
        <f t="shared" ref="R13:R14" si="1">MIN(C13:O13)</f>
        <v>0</v>
      </c>
    </row>
    <row r="14" spans="1:19" ht="13.5" thickBot="1" x14ac:dyDescent="0.25">
      <c r="A14" s="94" t="s">
        <v>116</v>
      </c>
      <c r="B14" s="108" t="s">
        <v>8</v>
      </c>
      <c r="C14" s="1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5" t="str">
        <f t="shared" ref="P14" si="2">IF(ISERROR(AVERAGE(C14:O14)),"",AVERAGE(C14:O14))</f>
        <v/>
      </c>
      <c r="Q14" s="65">
        <f t="shared" si="0"/>
        <v>0</v>
      </c>
      <c r="R14" s="65">
        <f t="shared" si="1"/>
        <v>0</v>
      </c>
    </row>
    <row r="15" spans="1:19" x14ac:dyDescent="0.2">
      <c r="A15" t="s">
        <v>49</v>
      </c>
      <c r="B15" s="1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9" hidden="1" x14ac:dyDescent="0.2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69"/>
      <c r="Q16" s="15"/>
      <c r="R16" s="15"/>
    </row>
    <row r="17" spans="4:21" hidden="1" x14ac:dyDescent="0.2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4:21" x14ac:dyDescent="0.2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4:21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4:21" x14ac:dyDescent="0.2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4:21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4:21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4:21" x14ac:dyDescent="0.2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U23" s="70"/>
    </row>
    <row r="24" spans="4:21" x14ac:dyDescent="0.2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4:21" x14ac:dyDescent="0.2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4:21" x14ac:dyDescent="0.2">
      <c r="D26" s="15"/>
      <c r="E26" s="15"/>
      <c r="F26" s="15"/>
      <c r="G26" s="15"/>
      <c r="H26" s="15"/>
      <c r="I26" s="15"/>
      <c r="J26" s="15"/>
      <c r="K26" s="15"/>
      <c r="M26" s="15"/>
      <c r="N26" s="15"/>
      <c r="O26" s="15"/>
      <c r="P26" s="15"/>
      <c r="Q26" s="15"/>
      <c r="R26" s="15"/>
    </row>
    <row r="27" spans="4:21" x14ac:dyDescent="0.2">
      <c r="D27" s="15"/>
      <c r="E27" s="15"/>
      <c r="F27" s="15"/>
      <c r="G27" s="15"/>
      <c r="H27" s="15"/>
      <c r="I27" s="15"/>
      <c r="J27" s="15"/>
      <c r="K27" s="15"/>
      <c r="M27" s="15"/>
      <c r="N27" s="15"/>
      <c r="O27" s="15"/>
      <c r="P27" s="15"/>
      <c r="Q27" s="15"/>
      <c r="R27" s="15"/>
    </row>
    <row r="28" spans="4:21" x14ac:dyDescent="0.2">
      <c r="D28" s="15"/>
      <c r="E28" s="15"/>
      <c r="F28" s="15"/>
      <c r="G28" s="15"/>
      <c r="H28" s="15"/>
      <c r="I28" s="15"/>
      <c r="J28" s="15"/>
      <c r="K28" s="15"/>
      <c r="M28" s="15"/>
      <c r="N28" s="15"/>
      <c r="O28" s="15"/>
      <c r="P28" s="15"/>
      <c r="Q28" s="15"/>
      <c r="R28" s="15"/>
    </row>
    <row r="29" spans="4:21" x14ac:dyDescent="0.2">
      <c r="D29" s="15"/>
      <c r="E29" s="15"/>
      <c r="F29" s="15"/>
      <c r="G29" s="15"/>
      <c r="H29" s="15"/>
      <c r="I29" s="15"/>
      <c r="J29" s="15"/>
      <c r="K29" s="15"/>
      <c r="M29" s="15"/>
      <c r="N29" s="15"/>
      <c r="O29" s="15"/>
      <c r="P29" s="15"/>
      <c r="Q29" s="15"/>
      <c r="R29" s="15"/>
    </row>
    <row r="30" spans="4:21" x14ac:dyDescent="0.2">
      <c r="D30" s="15"/>
      <c r="E30" s="15"/>
      <c r="F30" s="15"/>
      <c r="G30" s="15"/>
      <c r="H30" s="15"/>
      <c r="I30" s="15"/>
      <c r="J30" s="15"/>
      <c r="K30" s="15"/>
      <c r="M30" s="15"/>
      <c r="N30" s="15"/>
      <c r="O30" s="15"/>
      <c r="P30" s="15"/>
      <c r="Q30" s="15"/>
      <c r="R30" s="15"/>
    </row>
    <row r="31" spans="4:21" x14ac:dyDescent="0.2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4:21" x14ac:dyDescent="0.2">
      <c r="F32" s="16" t="s">
        <v>11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x14ac:dyDescent="0.2">
      <c r="G33" s="19"/>
      <c r="H33" s="19"/>
      <c r="I33" s="19" t="s">
        <v>0</v>
      </c>
      <c r="J33" s="19"/>
      <c r="K33" s="19"/>
      <c r="L33" s="19"/>
      <c r="M33" s="15"/>
      <c r="N33" s="15"/>
      <c r="O33" s="15"/>
      <c r="P33" s="15"/>
      <c r="Q33" s="15"/>
      <c r="R33" s="15"/>
    </row>
    <row r="34" spans="1:18" ht="13.5" thickBot="1" x14ac:dyDescent="0.25">
      <c r="A34" s="1" t="s">
        <v>149</v>
      </c>
      <c r="B34" s="1"/>
    </row>
    <row r="35" spans="1:18" ht="13.5" hidden="1" thickBot="1" x14ac:dyDescent="0.25">
      <c r="B35">
        <v>2023</v>
      </c>
    </row>
    <row r="36" spans="1:18" ht="13.5" thickBot="1" x14ac:dyDescent="0.25">
      <c r="A36" s="3" t="s">
        <v>10</v>
      </c>
      <c r="B36" s="3" t="s">
        <v>45</v>
      </c>
      <c r="C36" s="4" t="s">
        <v>3</v>
      </c>
      <c r="D36" s="4" t="s">
        <v>1</v>
      </c>
      <c r="E36" s="4" t="s">
        <v>2</v>
      </c>
      <c r="F36" s="4" t="s">
        <v>3</v>
      </c>
      <c r="G36" s="4" t="s">
        <v>1</v>
      </c>
      <c r="H36" s="4" t="s">
        <v>2</v>
      </c>
      <c r="I36" s="4" t="s">
        <v>3</v>
      </c>
      <c r="J36" s="4" t="s">
        <v>1</v>
      </c>
      <c r="K36" s="4" t="s">
        <v>2</v>
      </c>
      <c r="L36" s="4" t="s">
        <v>3</v>
      </c>
      <c r="M36" s="4" t="s">
        <v>1</v>
      </c>
      <c r="N36" s="4" t="s">
        <v>2</v>
      </c>
      <c r="O36" s="4" t="s">
        <v>3</v>
      </c>
      <c r="P36" s="5" t="s">
        <v>4</v>
      </c>
      <c r="Q36" s="36" t="s">
        <v>43</v>
      </c>
      <c r="R36" s="36" t="s">
        <v>44</v>
      </c>
    </row>
    <row r="37" spans="1:18" ht="13.5" thickBot="1" x14ac:dyDescent="0.25">
      <c r="A37" s="7"/>
      <c r="B37" s="7"/>
      <c r="C37" s="8">
        <v>2</v>
      </c>
      <c r="D37" s="8">
        <v>4</v>
      </c>
      <c r="E37" s="8">
        <v>6</v>
      </c>
      <c r="F37" s="8">
        <v>9</v>
      </c>
      <c r="G37" s="8">
        <v>11</v>
      </c>
      <c r="H37" s="8">
        <v>13</v>
      </c>
      <c r="I37" s="8">
        <v>16</v>
      </c>
      <c r="J37" s="8">
        <v>18</v>
      </c>
      <c r="K37" s="8">
        <v>20</v>
      </c>
      <c r="L37" s="8">
        <v>23</v>
      </c>
      <c r="M37" s="8">
        <v>25</v>
      </c>
      <c r="N37" s="8">
        <v>27</v>
      </c>
      <c r="O37" s="8">
        <v>30</v>
      </c>
      <c r="P37" s="8" t="s">
        <v>5</v>
      </c>
      <c r="Q37" s="37"/>
      <c r="R37" s="37"/>
    </row>
    <row r="38" spans="1:18" ht="9.9499999999999993" customHeight="1" thickBot="1" x14ac:dyDescent="0.25"/>
    <row r="39" spans="1:18" ht="13.5" thickBot="1" x14ac:dyDescent="0.25">
      <c r="A39" s="89" t="s">
        <v>113</v>
      </c>
      <c r="B39" s="103" t="s">
        <v>7</v>
      </c>
      <c r="C39" s="120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17"/>
      <c r="P39" s="124" t="str">
        <f>IF(ISERROR(AVERAGE(D39:O39)),"",AVERAGE(D39:O39))</f>
        <v/>
      </c>
      <c r="Q39" s="105">
        <f>MAX(C39:O39)</f>
        <v>0</v>
      </c>
      <c r="R39" s="106">
        <f>MIN(C39:O39)</f>
        <v>0</v>
      </c>
    </row>
    <row r="40" spans="1:18" ht="13.5" thickBot="1" x14ac:dyDescent="0.25">
      <c r="A40" s="93" t="s">
        <v>114</v>
      </c>
      <c r="B40" s="46" t="s">
        <v>8</v>
      </c>
      <c r="C40" s="121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118"/>
      <c r="P40" s="124" t="str">
        <f>IF(ISERROR(AVERAGE(D40:O40)),"",AVERAGE(D40:O40))</f>
        <v/>
      </c>
      <c r="Q40" s="81">
        <f>MAX(C40:O40)</f>
        <v>0</v>
      </c>
      <c r="R40" s="107">
        <f>MIN(C40:O40)</f>
        <v>0</v>
      </c>
    </row>
    <row r="41" spans="1:18" ht="13.5" thickBot="1" x14ac:dyDescent="0.25">
      <c r="A41" s="93" t="s">
        <v>115</v>
      </c>
      <c r="B41" s="46" t="s">
        <v>8</v>
      </c>
      <c r="C41" s="121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118"/>
      <c r="P41" s="124" t="str">
        <f t="shared" ref="P41:P42" si="3">IF(ISERROR(AVERAGE(C41:O41)),"",AVERAGE(C41:O41))</f>
        <v/>
      </c>
      <c r="Q41" s="81">
        <f t="shared" ref="Q41:Q42" si="4">MAX(C41:O41)</f>
        <v>0</v>
      </c>
      <c r="R41" s="107">
        <f t="shared" ref="R41:R42" si="5">MIN(C41:O41)</f>
        <v>0</v>
      </c>
    </row>
    <row r="42" spans="1:18" ht="13.5" thickBot="1" x14ac:dyDescent="0.25">
      <c r="A42" s="94" t="s">
        <v>116</v>
      </c>
      <c r="B42" s="108" t="s">
        <v>8</v>
      </c>
      <c r="C42" s="122"/>
      <c r="D42" s="119"/>
      <c r="E42" s="119"/>
      <c r="F42" s="119"/>
      <c r="G42" s="119"/>
      <c r="H42" s="119"/>
      <c r="I42" s="44"/>
      <c r="J42" s="119"/>
      <c r="K42" s="119"/>
      <c r="L42" s="119"/>
      <c r="M42" s="119"/>
      <c r="N42" s="119"/>
      <c r="O42" s="123"/>
      <c r="P42" s="124" t="str">
        <f t="shared" si="3"/>
        <v/>
      </c>
      <c r="Q42" s="125">
        <f t="shared" si="4"/>
        <v>0</v>
      </c>
      <c r="R42" s="126">
        <f t="shared" si="5"/>
        <v>0</v>
      </c>
    </row>
    <row r="43" spans="1:18" x14ac:dyDescent="0.2">
      <c r="A43" t="s">
        <v>49</v>
      </c>
      <c r="B43" s="17"/>
    </row>
    <row r="44" spans="1:18" hidden="1" x14ac:dyDescent="0.2"/>
    <row r="62" spans="3:15" hidden="1" x14ac:dyDescent="0.2"/>
    <row r="63" spans="3:15" hidden="1" x14ac:dyDescent="0.2"/>
    <row r="64" spans="3:15" x14ac:dyDescent="0.2">
      <c r="C64" t="e">
        <f>+C13/C12</f>
        <v>#DIV/0!</v>
      </c>
      <c r="D64" t="e">
        <f t="shared" ref="D64:O64" si="6">+D13/D12</f>
        <v>#DIV/0!</v>
      </c>
      <c r="E64" t="e">
        <f t="shared" si="6"/>
        <v>#DIV/0!</v>
      </c>
      <c r="F64" t="e">
        <f t="shared" si="6"/>
        <v>#DIV/0!</v>
      </c>
      <c r="G64" t="e">
        <f t="shared" si="6"/>
        <v>#DIV/0!</v>
      </c>
      <c r="H64" t="e">
        <f t="shared" si="6"/>
        <v>#DIV/0!</v>
      </c>
      <c r="I64" t="e">
        <f t="shared" si="6"/>
        <v>#DIV/0!</v>
      </c>
      <c r="J64" t="e">
        <f t="shared" si="6"/>
        <v>#DIV/0!</v>
      </c>
      <c r="K64" t="e">
        <f t="shared" si="6"/>
        <v>#DIV/0!</v>
      </c>
      <c r="L64" t="e">
        <f t="shared" si="6"/>
        <v>#DIV/0!</v>
      </c>
      <c r="M64" t="e">
        <f t="shared" si="6"/>
        <v>#DIV/0!</v>
      </c>
      <c r="N64" t="e">
        <f t="shared" si="6"/>
        <v>#DIV/0!</v>
      </c>
      <c r="O64" t="e">
        <f t="shared" si="6"/>
        <v>#DIV/0!</v>
      </c>
    </row>
  </sheetData>
  <mergeCells count="1">
    <mergeCell ref="A1:R1"/>
  </mergeCells>
  <phoneticPr fontId="2" type="noConversion"/>
  <printOptions horizontalCentered="1"/>
  <pageMargins left="0" right="0" top="0.19685039370078741" bottom="0.19685039370078741" header="0.31496062992125984" footer="0.31496062992125984"/>
  <pageSetup paperSize="9" scale="80" firstPageNumber="0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3"/>
  <sheetViews>
    <sheetView workbookViewId="0">
      <selection activeCell="Q3" sqref="Q3"/>
    </sheetView>
  </sheetViews>
  <sheetFormatPr baseColWidth="10" defaultColWidth="9.7109375" defaultRowHeight="12.75" x14ac:dyDescent="0.2"/>
  <cols>
    <col min="1" max="1" width="15.140625" customWidth="1"/>
    <col min="2" max="2" width="11.5703125" customWidth="1"/>
    <col min="3" max="15" width="5.7109375" customWidth="1"/>
    <col min="16" max="16" width="4.28515625" hidden="1" customWidth="1"/>
    <col min="17" max="17" width="7.5703125" customWidth="1"/>
    <col min="18" max="18" width="9" customWidth="1"/>
    <col min="19" max="19" width="8.140625" customWidth="1"/>
  </cols>
  <sheetData>
    <row r="1" spans="1:19" x14ac:dyDescent="0.2">
      <c r="C1" s="1" t="s">
        <v>9</v>
      </c>
      <c r="D1" s="1"/>
      <c r="E1" s="1"/>
      <c r="G1" s="1"/>
      <c r="J1" s="1"/>
      <c r="K1" s="1"/>
      <c r="L1" s="1"/>
    </row>
    <row r="2" spans="1:19" x14ac:dyDescent="0.2">
      <c r="C2" s="1"/>
      <c r="D2" s="1"/>
      <c r="F2" s="1"/>
      <c r="G2" s="1" t="s">
        <v>0</v>
      </c>
      <c r="J2" s="1"/>
      <c r="K2" s="1"/>
      <c r="L2" s="1"/>
    </row>
    <row r="4" spans="1:19" x14ac:dyDescent="0.2">
      <c r="A4" s="1" t="s">
        <v>82</v>
      </c>
      <c r="B4" s="1">
        <v>2025</v>
      </c>
    </row>
    <row r="5" spans="1:19" ht="13.5" thickBot="1" x14ac:dyDescent="0.25"/>
    <row r="6" spans="1:19" ht="13.5" thickBot="1" x14ac:dyDescent="0.25">
      <c r="A6" s="3" t="s">
        <v>10</v>
      </c>
      <c r="B6" s="3" t="s">
        <v>45</v>
      </c>
      <c r="C6" s="4" t="s">
        <v>1</v>
      </c>
      <c r="D6" s="4" t="s">
        <v>2</v>
      </c>
      <c r="E6" s="4" t="s">
        <v>3</v>
      </c>
      <c r="F6" s="4" t="s">
        <v>1</v>
      </c>
      <c r="G6" s="4" t="s">
        <v>2</v>
      </c>
      <c r="H6" s="4" t="s">
        <v>3</v>
      </c>
      <c r="I6" s="4" t="s">
        <v>1</v>
      </c>
      <c r="J6" s="4" t="s">
        <v>2</v>
      </c>
      <c r="K6" s="4" t="s">
        <v>3</v>
      </c>
      <c r="L6" s="4" t="s">
        <v>1</v>
      </c>
      <c r="M6" s="4" t="s">
        <v>2</v>
      </c>
      <c r="N6" s="4" t="s">
        <v>3</v>
      </c>
      <c r="O6" s="4" t="s">
        <v>1</v>
      </c>
      <c r="P6" s="4"/>
      <c r="Q6" s="5" t="s">
        <v>4</v>
      </c>
      <c r="R6" s="36" t="s">
        <v>43</v>
      </c>
      <c r="S6" s="36" t="s">
        <v>44</v>
      </c>
    </row>
    <row r="7" spans="1:19" ht="13.5" thickBot="1" x14ac:dyDescent="0.25">
      <c r="A7" s="7"/>
      <c r="B7" s="7"/>
      <c r="C7" s="8">
        <v>2</v>
      </c>
      <c r="D7" s="8">
        <v>4</v>
      </c>
      <c r="E7" s="8">
        <v>7</v>
      </c>
      <c r="F7" s="8">
        <v>9</v>
      </c>
      <c r="G7" s="8">
        <v>11</v>
      </c>
      <c r="H7" s="8">
        <v>14</v>
      </c>
      <c r="I7" s="8">
        <v>16</v>
      </c>
      <c r="J7" s="8">
        <v>18</v>
      </c>
      <c r="K7" s="8">
        <v>21</v>
      </c>
      <c r="L7" s="8">
        <v>23</v>
      </c>
      <c r="M7" s="8">
        <v>25</v>
      </c>
      <c r="N7" s="8">
        <v>28</v>
      </c>
      <c r="O7" s="8">
        <v>30</v>
      </c>
      <c r="P7" s="8"/>
      <c r="Q7" s="8" t="s">
        <v>5</v>
      </c>
      <c r="R7" s="37"/>
      <c r="S7" s="37"/>
    </row>
    <row r="8" spans="1:19" ht="13.5" thickBot="1" x14ac:dyDescent="0.25"/>
    <row r="9" spans="1:19" ht="13.5" thickBot="1" x14ac:dyDescent="0.25">
      <c r="A9" s="89" t="s">
        <v>113</v>
      </c>
      <c r="B9" s="103" t="s">
        <v>7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 t="str">
        <f>IF(ISERROR(AVERAGE(C9:P9)),"",AVERAGE(C9:P9))</f>
        <v/>
      </c>
      <c r="R9" s="65">
        <f>MAX(C9:P9)</f>
        <v>0</v>
      </c>
      <c r="S9" s="65">
        <f>MIN(C9:P9)</f>
        <v>0</v>
      </c>
    </row>
    <row r="10" spans="1:19" ht="13.5" thickBot="1" x14ac:dyDescent="0.25">
      <c r="A10" s="93" t="s">
        <v>114</v>
      </c>
      <c r="B10" s="46" t="s">
        <v>8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 t="str">
        <f t="shared" ref="Q10:Q12" si="0">IF(ISERROR(AVERAGE(C10:P10)),"",AVERAGE(C10:P10))</f>
        <v/>
      </c>
      <c r="R10" s="65">
        <f t="shared" ref="R10:R12" si="1">MAX(C10:P10)</f>
        <v>0</v>
      </c>
      <c r="S10" s="65">
        <f t="shared" ref="S10:S12" si="2">MIN(C10:P10)</f>
        <v>0</v>
      </c>
    </row>
    <row r="11" spans="1:19" ht="13.5" thickBot="1" x14ac:dyDescent="0.25">
      <c r="A11" s="93" t="s">
        <v>115</v>
      </c>
      <c r="B11" s="46" t="s">
        <v>8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 t="str">
        <f t="shared" si="0"/>
        <v/>
      </c>
      <c r="R11" s="65">
        <f t="shared" si="1"/>
        <v>0</v>
      </c>
      <c r="S11" s="65">
        <f t="shared" si="2"/>
        <v>0</v>
      </c>
    </row>
    <row r="12" spans="1:19" ht="13.5" thickBot="1" x14ac:dyDescent="0.25">
      <c r="A12" s="94" t="s">
        <v>116</v>
      </c>
      <c r="B12" s="108" t="s">
        <v>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 t="str">
        <f t="shared" si="0"/>
        <v/>
      </c>
      <c r="R12" s="65">
        <f t="shared" si="1"/>
        <v>0</v>
      </c>
      <c r="S12" s="65">
        <f t="shared" si="2"/>
        <v>0</v>
      </c>
    </row>
    <row r="13" spans="1:19" x14ac:dyDescent="0.2">
      <c r="A13" t="s">
        <v>49</v>
      </c>
      <c r="B13" s="1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2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2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2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2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2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2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2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2">
      <c r="D24" s="15"/>
      <c r="E24" s="15"/>
      <c r="F24" s="15"/>
      <c r="G24" s="15"/>
      <c r="H24" s="15"/>
      <c r="I24" s="15"/>
      <c r="J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2">
      <c r="D25" s="15"/>
      <c r="E25" s="15"/>
      <c r="F25" s="15"/>
      <c r="G25" s="15"/>
      <c r="H25" s="15"/>
      <c r="I25" s="15"/>
      <c r="J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2">
      <c r="D26" s="15"/>
      <c r="E26" s="15"/>
      <c r="F26" s="15"/>
      <c r="G26" s="15"/>
      <c r="H26" s="15"/>
      <c r="I26" s="15"/>
      <c r="J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2">
      <c r="D27" s="15"/>
      <c r="E27" s="15"/>
      <c r="F27" s="15"/>
      <c r="G27" s="15"/>
      <c r="H27" s="15"/>
      <c r="I27" s="15"/>
      <c r="J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">
      <c r="D28" s="15"/>
      <c r="E28" s="15"/>
      <c r="F28" s="15"/>
      <c r="G28" s="15"/>
      <c r="H28" s="15"/>
      <c r="I28" s="15"/>
      <c r="J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"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">
      <c r="A30" s="16"/>
      <c r="B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">
      <c r="A31" s="180"/>
      <c r="B31" s="180"/>
      <c r="C31" s="180"/>
      <c r="D31" s="180"/>
      <c r="E31" s="180"/>
      <c r="F31" s="180"/>
      <c r="G31" s="180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2">
      <c r="A32" s="179" t="s">
        <v>21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</row>
    <row r="33" spans="1:19" x14ac:dyDescent="0.2">
      <c r="E33" s="15"/>
      <c r="F33" s="1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2">
      <c r="A34" s="1" t="s">
        <v>82</v>
      </c>
      <c r="B34" s="1">
        <f>+B4</f>
        <v>2025</v>
      </c>
    </row>
    <row r="35" spans="1:19" ht="13.5" thickBot="1" x14ac:dyDescent="0.25"/>
    <row r="36" spans="1:19" ht="13.5" thickBot="1" x14ac:dyDescent="0.25">
      <c r="A36" s="3" t="s">
        <v>10</v>
      </c>
      <c r="B36" s="3" t="s">
        <v>45</v>
      </c>
      <c r="C36" s="4" t="s">
        <v>1</v>
      </c>
      <c r="D36" s="4" t="s">
        <v>2</v>
      </c>
      <c r="E36" s="4" t="s">
        <v>3</v>
      </c>
      <c r="F36" s="4" t="s">
        <v>1</v>
      </c>
      <c r="G36" s="4" t="s">
        <v>2</v>
      </c>
      <c r="H36" s="4" t="s">
        <v>3</v>
      </c>
      <c r="I36" s="4" t="s">
        <v>1</v>
      </c>
      <c r="J36" s="4" t="s">
        <v>2</v>
      </c>
      <c r="K36" s="4" t="s">
        <v>3</v>
      </c>
      <c r="L36" s="4" t="s">
        <v>1</v>
      </c>
      <c r="M36" s="4" t="s">
        <v>2</v>
      </c>
      <c r="N36" s="4" t="s">
        <v>3</v>
      </c>
      <c r="O36" s="4" t="s">
        <v>1</v>
      </c>
      <c r="P36" s="4"/>
      <c r="Q36" s="5" t="s">
        <v>4</v>
      </c>
      <c r="R36" s="36" t="s">
        <v>43</v>
      </c>
      <c r="S36" s="36" t="s">
        <v>44</v>
      </c>
    </row>
    <row r="37" spans="1:19" ht="13.5" thickBot="1" x14ac:dyDescent="0.25">
      <c r="A37" s="7"/>
      <c r="B37" s="7"/>
      <c r="C37" s="8">
        <v>2</v>
      </c>
      <c r="D37" s="8">
        <v>4</v>
      </c>
      <c r="E37" s="8">
        <v>7</v>
      </c>
      <c r="F37" s="8">
        <v>9</v>
      </c>
      <c r="G37" s="8">
        <v>11</v>
      </c>
      <c r="H37" s="8">
        <v>14</v>
      </c>
      <c r="I37" s="8">
        <v>16</v>
      </c>
      <c r="J37" s="8">
        <v>18</v>
      </c>
      <c r="K37" s="8">
        <v>21</v>
      </c>
      <c r="L37" s="8">
        <v>23</v>
      </c>
      <c r="M37" s="8">
        <v>25</v>
      </c>
      <c r="N37" s="8">
        <v>28</v>
      </c>
      <c r="O37" s="8">
        <v>30</v>
      </c>
      <c r="P37" s="8"/>
      <c r="Q37" s="8" t="s">
        <v>5</v>
      </c>
      <c r="R37" s="37"/>
      <c r="S37" s="37"/>
    </row>
    <row r="38" spans="1:19" ht="13.5" thickBot="1" x14ac:dyDescent="0.25"/>
    <row r="39" spans="1:19" ht="13.5" thickBot="1" x14ac:dyDescent="0.25">
      <c r="A39" s="89" t="s">
        <v>113</v>
      </c>
      <c r="B39" s="103" t="s">
        <v>7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 t="str">
        <f t="shared" ref="Q39:Q41" si="3">IF(ISERROR(AVERAGE(C39:P39)),"",AVERAGE(C39:P39))</f>
        <v/>
      </c>
      <c r="R39" s="65">
        <f t="shared" ref="R39:R41" si="4">MAX(C39:P39)</f>
        <v>0</v>
      </c>
      <c r="S39" s="65">
        <f t="shared" ref="S39:S41" si="5">MIN(C39:P39)</f>
        <v>0</v>
      </c>
    </row>
    <row r="40" spans="1:19" ht="13.5" thickBot="1" x14ac:dyDescent="0.25">
      <c r="A40" s="93" t="s">
        <v>114</v>
      </c>
      <c r="B40" s="46" t="s">
        <v>8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 t="str">
        <f t="shared" si="3"/>
        <v/>
      </c>
      <c r="R40" s="65">
        <f t="shared" si="4"/>
        <v>0</v>
      </c>
      <c r="S40" s="65">
        <f t="shared" si="5"/>
        <v>0</v>
      </c>
    </row>
    <row r="41" spans="1:19" ht="13.5" thickBot="1" x14ac:dyDescent="0.25">
      <c r="A41" s="93" t="s">
        <v>115</v>
      </c>
      <c r="B41" s="46" t="s">
        <v>8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5" t="str">
        <f t="shared" si="3"/>
        <v/>
      </c>
      <c r="R41" s="65">
        <f t="shared" si="4"/>
        <v>0</v>
      </c>
      <c r="S41" s="65">
        <f t="shared" si="5"/>
        <v>0</v>
      </c>
    </row>
    <row r="42" spans="1:19" ht="13.5" thickBot="1" x14ac:dyDescent="0.25">
      <c r="A42" s="94" t="s">
        <v>116</v>
      </c>
      <c r="B42" s="108" t="s">
        <v>8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 t="str">
        <f t="shared" ref="Q42" si="6">IF(ISERROR(AVERAGE(C42:P42)),"",AVERAGE(C42:P42))</f>
        <v/>
      </c>
      <c r="R42" s="65">
        <f t="shared" ref="R42" si="7">MAX(C42:P42)</f>
        <v>0</v>
      </c>
      <c r="S42" s="65">
        <f t="shared" ref="S42" si="8">MIN(C42:P42)</f>
        <v>0</v>
      </c>
    </row>
    <row r="43" spans="1:19" x14ac:dyDescent="0.2">
      <c r="A43" t="s">
        <v>49</v>
      </c>
      <c r="B43" s="17"/>
    </row>
  </sheetData>
  <mergeCells count="2">
    <mergeCell ref="A31:G31"/>
    <mergeCell ref="A32:S32"/>
  </mergeCells>
  <phoneticPr fontId="2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8"/>
  <sheetViews>
    <sheetView showGridLines="0" topLeftCell="A19" zoomScale="130" zoomScaleNormal="130" workbookViewId="0">
      <selection activeCell="U49" sqref="U49"/>
    </sheetView>
  </sheetViews>
  <sheetFormatPr baseColWidth="10" defaultColWidth="9.7109375" defaultRowHeight="12.75" x14ac:dyDescent="0.2"/>
  <cols>
    <col min="1" max="1" width="15.7109375" customWidth="1"/>
    <col min="2" max="2" width="12.42578125" customWidth="1"/>
    <col min="3" max="3" width="6.28515625" hidden="1" customWidth="1"/>
    <col min="4" max="10" width="6.28515625" customWidth="1"/>
    <col min="11" max="11" width="7.28515625" customWidth="1"/>
    <col min="12" max="14" width="6.28515625" customWidth="1"/>
    <col min="15" max="15" width="6.140625" customWidth="1"/>
    <col min="16" max="16" width="6.7109375" hidden="1" customWidth="1"/>
    <col min="17" max="17" width="9.5703125" customWidth="1"/>
    <col min="18" max="18" width="8" customWidth="1"/>
    <col min="19" max="19" width="8.140625" customWidth="1"/>
    <col min="20" max="20" width="0.140625" hidden="1" customWidth="1"/>
  </cols>
  <sheetData>
    <row r="1" spans="1:20" x14ac:dyDescent="0.2">
      <c r="E1" s="1"/>
      <c r="G1" s="1" t="s">
        <v>9</v>
      </c>
      <c r="H1" s="1"/>
      <c r="I1" s="1"/>
      <c r="J1" s="1"/>
      <c r="M1" s="1"/>
      <c r="N1" s="1"/>
      <c r="O1" s="1"/>
      <c r="P1" s="1"/>
    </row>
    <row r="2" spans="1:20" x14ac:dyDescent="0.2">
      <c r="C2" s="1"/>
      <c r="D2" s="1"/>
      <c r="E2" s="1"/>
      <c r="H2" s="1"/>
      <c r="I2" s="1"/>
      <c r="J2" s="1" t="s">
        <v>0</v>
      </c>
      <c r="M2" s="1"/>
      <c r="N2" s="1"/>
      <c r="O2" s="1"/>
      <c r="P2" s="1"/>
    </row>
    <row r="4" spans="1:20" x14ac:dyDescent="0.2">
      <c r="A4" s="1" t="s">
        <v>83</v>
      </c>
      <c r="B4" s="1">
        <v>2025</v>
      </c>
    </row>
    <row r="5" spans="1:20" ht="13.5" thickBot="1" x14ac:dyDescent="0.25"/>
    <row r="6" spans="1:20" ht="13.5" thickBot="1" x14ac:dyDescent="0.25">
      <c r="A6" s="3" t="s">
        <v>10</v>
      </c>
      <c r="B6" s="3" t="s">
        <v>45</v>
      </c>
      <c r="C6" s="4" t="s">
        <v>2</v>
      </c>
      <c r="D6" s="4" t="s">
        <v>3</v>
      </c>
      <c r="E6" s="4" t="s">
        <v>1</v>
      </c>
      <c r="F6" s="4" t="s">
        <v>2</v>
      </c>
      <c r="G6" s="4" t="s">
        <v>3</v>
      </c>
      <c r="H6" s="4" t="s">
        <v>1</v>
      </c>
      <c r="I6" s="4" t="s">
        <v>2</v>
      </c>
      <c r="J6" s="4" t="s">
        <v>3</v>
      </c>
      <c r="K6" s="4" t="s">
        <v>1</v>
      </c>
      <c r="L6" s="4" t="s">
        <v>2</v>
      </c>
      <c r="M6" s="4" t="s">
        <v>3</v>
      </c>
      <c r="N6" s="4" t="s">
        <v>1</v>
      </c>
      <c r="O6" s="4" t="s">
        <v>2</v>
      </c>
      <c r="P6" s="4"/>
      <c r="Q6" s="5" t="s">
        <v>4</v>
      </c>
      <c r="R6" s="36" t="s">
        <v>43</v>
      </c>
      <c r="S6" s="36" t="s">
        <v>44</v>
      </c>
      <c r="T6" s="4"/>
    </row>
    <row r="7" spans="1:20" ht="13.5" thickBot="1" x14ac:dyDescent="0.25">
      <c r="A7" s="7"/>
      <c r="B7" s="7"/>
      <c r="C7" s="8">
        <v>2</v>
      </c>
      <c r="D7" s="8">
        <v>4</v>
      </c>
      <c r="E7" s="8">
        <v>6</v>
      </c>
      <c r="F7" s="8">
        <v>8</v>
      </c>
      <c r="G7" s="8">
        <v>11</v>
      </c>
      <c r="H7" s="8">
        <v>13</v>
      </c>
      <c r="I7" s="8">
        <v>15</v>
      </c>
      <c r="J7" s="8">
        <v>18</v>
      </c>
      <c r="K7" s="8">
        <v>20</v>
      </c>
      <c r="L7" s="8">
        <v>22</v>
      </c>
      <c r="M7" s="8">
        <v>25</v>
      </c>
      <c r="N7" s="8">
        <v>27</v>
      </c>
      <c r="O7" s="8">
        <v>29</v>
      </c>
      <c r="P7" s="8"/>
      <c r="Q7" s="8" t="s">
        <v>5</v>
      </c>
      <c r="R7" s="37"/>
      <c r="S7" s="37"/>
      <c r="T7" s="8"/>
    </row>
    <row r="8" spans="1:20" ht="13.5" thickBot="1" x14ac:dyDescent="0.25"/>
    <row r="9" spans="1:20" ht="15.75" thickBot="1" x14ac:dyDescent="0.3">
      <c r="A9" s="89" t="s">
        <v>113</v>
      </c>
      <c r="B9" s="103" t="s">
        <v>7</v>
      </c>
      <c r="C9" s="64"/>
      <c r="D9" s="64"/>
      <c r="E9" s="64"/>
      <c r="F9" s="64"/>
      <c r="G9" s="64"/>
      <c r="H9" s="64"/>
      <c r="I9" s="64"/>
      <c r="J9" s="67"/>
      <c r="K9" s="67"/>
      <c r="L9" s="67"/>
      <c r="M9" s="67"/>
      <c r="N9" s="67"/>
      <c r="O9" s="67"/>
      <c r="P9" s="67"/>
      <c r="Q9" s="68" t="str">
        <f t="shared" ref="Q9:Q12" si="0">IF(ISERROR(AVERAGE(C9:P9)),"",AVERAGE(C9:P9))</f>
        <v/>
      </c>
      <c r="R9" s="68">
        <f>MAX(C9:P9)</f>
        <v>0</v>
      </c>
      <c r="S9" s="68">
        <f>MIN(C9:P9)</f>
        <v>0</v>
      </c>
      <c r="T9" s="10"/>
    </row>
    <row r="10" spans="1:20" ht="15.75" thickBot="1" x14ac:dyDescent="0.3">
      <c r="A10" s="93" t="s">
        <v>114</v>
      </c>
      <c r="B10" s="46" t="s">
        <v>8</v>
      </c>
      <c r="C10" s="64"/>
      <c r="D10" s="64"/>
      <c r="E10" s="64"/>
      <c r="F10" s="64"/>
      <c r="G10" s="64"/>
      <c r="H10" s="64"/>
      <c r="I10" s="67"/>
      <c r="J10" s="67"/>
      <c r="K10" s="67"/>
      <c r="L10" s="67"/>
      <c r="M10" s="67"/>
      <c r="N10" s="67"/>
      <c r="O10" s="67"/>
      <c r="P10" s="67"/>
      <c r="Q10" s="68" t="str">
        <f t="shared" si="0"/>
        <v/>
      </c>
      <c r="R10" s="68">
        <f t="shared" ref="R10:R12" si="1">MAX(C10:P10)</f>
        <v>0</v>
      </c>
      <c r="S10" s="68">
        <f t="shared" ref="S10:S12" si="2">MIN(C10:P10)</f>
        <v>0</v>
      </c>
      <c r="T10" s="13"/>
    </row>
    <row r="11" spans="1:20" ht="18" customHeight="1" thickBot="1" x14ac:dyDescent="0.3">
      <c r="A11" s="93" t="s">
        <v>115</v>
      </c>
      <c r="B11" s="46" t="s">
        <v>8</v>
      </c>
      <c r="D11" s="64"/>
      <c r="E11" s="64"/>
      <c r="F11" s="64"/>
      <c r="G11" s="64"/>
      <c r="H11" s="64"/>
      <c r="I11" s="67"/>
      <c r="J11" s="67"/>
      <c r="K11" s="67"/>
      <c r="L11" s="67"/>
      <c r="M11" s="67"/>
      <c r="N11" s="67"/>
      <c r="O11" s="67"/>
      <c r="P11" s="67"/>
      <c r="Q11" s="68" t="str">
        <f>IF(ISERROR(AVERAGE(C11:P11)),"",AVERAGE(C11:P11))</f>
        <v/>
      </c>
      <c r="R11" s="68">
        <f t="shared" si="1"/>
        <v>0</v>
      </c>
      <c r="S11" s="68">
        <f t="shared" si="2"/>
        <v>0</v>
      </c>
      <c r="T11" s="15"/>
    </row>
    <row r="12" spans="1:20" ht="18" customHeight="1" thickBot="1" x14ac:dyDescent="0.3">
      <c r="A12" s="94" t="s">
        <v>116</v>
      </c>
      <c r="B12" s="108" t="s">
        <v>8</v>
      </c>
      <c r="D12" s="64"/>
      <c r="E12" s="64"/>
      <c r="F12" s="64"/>
      <c r="G12" s="64"/>
      <c r="H12" s="64"/>
      <c r="I12" s="67"/>
      <c r="J12" s="67"/>
      <c r="K12" s="67"/>
      <c r="L12" s="67"/>
      <c r="M12" s="67"/>
      <c r="N12" s="67"/>
      <c r="O12" s="67"/>
      <c r="P12" s="67"/>
      <c r="Q12" s="68" t="str">
        <f t="shared" si="0"/>
        <v/>
      </c>
      <c r="R12" s="68">
        <f t="shared" si="1"/>
        <v>0</v>
      </c>
      <c r="S12" s="68">
        <f t="shared" si="2"/>
        <v>0</v>
      </c>
      <c r="T12" s="15"/>
    </row>
    <row r="13" spans="1:20" x14ac:dyDescent="0.2">
      <c r="A13" t="s">
        <v>49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">
      <c r="A16" s="42"/>
      <c r="B16" s="42"/>
      <c r="C16" s="42"/>
      <c r="D16" s="42"/>
      <c r="E16" s="43"/>
      <c r="F16" s="43"/>
      <c r="G16" s="43"/>
      <c r="H16" s="43"/>
      <c r="I16" s="43"/>
      <c r="J16" s="43"/>
      <c r="K16" s="43"/>
      <c r="L16" s="15"/>
      <c r="M16" s="15"/>
      <c r="N16" s="15"/>
      <c r="O16" s="15"/>
      <c r="P16" s="15"/>
      <c r="Q16" s="15"/>
      <c r="R16" s="15"/>
      <c r="S16" s="15"/>
      <c r="T16" s="15"/>
    </row>
    <row r="17" spans="1:20" x14ac:dyDescent="0.2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5"/>
      <c r="M17" s="15"/>
      <c r="N17" s="15"/>
      <c r="O17" s="15"/>
      <c r="P17" s="15"/>
      <c r="Q17" s="15"/>
      <c r="R17" s="15"/>
      <c r="S17" s="15"/>
      <c r="T17" s="15"/>
    </row>
    <row r="18" spans="1:20" x14ac:dyDescent="0.2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2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2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2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2">
      <c r="E24" s="15"/>
      <c r="F24" s="15"/>
      <c r="G24" s="15"/>
      <c r="H24" s="15"/>
      <c r="I24" s="15"/>
      <c r="J24" s="15"/>
      <c r="K24" s="15"/>
      <c r="L24" s="15"/>
      <c r="N24" s="15"/>
      <c r="O24" s="15"/>
      <c r="P24" s="15"/>
      <c r="Q24" s="15"/>
      <c r="R24" s="15"/>
      <c r="S24" s="15"/>
      <c r="T24" s="15"/>
    </row>
    <row r="25" spans="1:20" x14ac:dyDescent="0.2">
      <c r="E25" s="15"/>
      <c r="F25" s="15"/>
      <c r="G25" s="15"/>
      <c r="H25" s="15"/>
      <c r="I25" s="15"/>
      <c r="J25" s="15"/>
      <c r="K25" s="15"/>
      <c r="L25" s="15"/>
      <c r="N25" s="15"/>
      <c r="O25" s="15"/>
      <c r="P25" s="15"/>
      <c r="Q25" s="15"/>
      <c r="R25" s="15"/>
      <c r="S25" s="15"/>
      <c r="T25" s="15"/>
    </row>
    <row r="26" spans="1:20" x14ac:dyDescent="0.2">
      <c r="E26" s="15"/>
      <c r="F26" s="15"/>
      <c r="G26" s="15"/>
      <c r="H26" s="15"/>
      <c r="I26" s="15"/>
      <c r="J26" s="15"/>
      <c r="K26" s="15"/>
      <c r="L26" s="15"/>
      <c r="N26" s="15"/>
      <c r="O26" s="15"/>
      <c r="P26" s="15"/>
      <c r="Q26" s="15"/>
      <c r="R26" s="15"/>
      <c r="S26" s="15"/>
      <c r="T26" s="15"/>
    </row>
    <row r="27" spans="1:20" x14ac:dyDescent="0.2">
      <c r="E27" s="15"/>
      <c r="F27" s="15"/>
      <c r="G27" s="15"/>
      <c r="H27" s="15"/>
      <c r="I27" s="15"/>
      <c r="J27" s="15"/>
      <c r="K27" s="15"/>
      <c r="L27" s="15"/>
      <c r="N27" s="15"/>
      <c r="O27" s="15"/>
      <c r="P27" s="15"/>
      <c r="Q27" s="15"/>
      <c r="R27" s="15"/>
      <c r="S27" s="15"/>
      <c r="T27" s="15"/>
    </row>
    <row r="28" spans="1:20" x14ac:dyDescent="0.2">
      <c r="E28" s="15"/>
      <c r="F28" s="15"/>
      <c r="G28" s="15"/>
      <c r="H28" s="15"/>
      <c r="I28" s="15"/>
      <c r="J28" s="15"/>
      <c r="K28" s="15"/>
      <c r="L28" s="15"/>
      <c r="N28" s="15"/>
      <c r="O28" s="15"/>
      <c r="P28" s="15"/>
      <c r="Q28" s="15"/>
      <c r="R28" s="15"/>
      <c r="S28" s="15"/>
      <c r="T28" s="15"/>
    </row>
    <row r="29" spans="1:20" x14ac:dyDescent="0.2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x14ac:dyDescent="0.2">
      <c r="A30" s="16"/>
      <c r="B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x14ac:dyDescent="0.2">
      <c r="A31" s="180"/>
      <c r="B31" s="180"/>
      <c r="C31" s="180"/>
      <c r="D31" s="180"/>
      <c r="E31" s="180"/>
      <c r="F31" s="180"/>
      <c r="G31" s="180"/>
      <c r="H31" s="180"/>
      <c r="I31" s="19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19.5" customHeight="1" x14ac:dyDescent="0.2">
      <c r="A34" s="1" t="s">
        <v>74</v>
      </c>
      <c r="B34" s="1">
        <v>2025</v>
      </c>
      <c r="F34" s="15"/>
      <c r="G34" s="1" t="s">
        <v>11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x14ac:dyDescent="0.2">
      <c r="E35" s="1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x14ac:dyDescent="0.2">
      <c r="B36" s="1"/>
      <c r="T36" s="15"/>
    </row>
    <row r="37" spans="1:20" ht="13.5" thickBot="1" x14ac:dyDescent="0.25">
      <c r="T37" s="15"/>
    </row>
    <row r="38" spans="1:20" ht="13.5" thickBot="1" x14ac:dyDescent="0.25">
      <c r="A38" s="3" t="s">
        <v>10</v>
      </c>
      <c r="B38" s="3" t="s">
        <v>45</v>
      </c>
      <c r="C38" s="4" t="s">
        <v>2</v>
      </c>
      <c r="D38" s="4" t="s">
        <v>3</v>
      </c>
      <c r="E38" s="4" t="s">
        <v>1</v>
      </c>
      <c r="F38" s="4" t="s">
        <v>2</v>
      </c>
      <c r="G38" s="4" t="s">
        <v>3</v>
      </c>
      <c r="H38" s="4" t="s">
        <v>1</v>
      </c>
      <c r="I38" s="4" t="s">
        <v>2</v>
      </c>
      <c r="J38" s="4" t="s">
        <v>3</v>
      </c>
      <c r="K38" s="4" t="s">
        <v>1</v>
      </c>
      <c r="L38" s="4" t="s">
        <v>2</v>
      </c>
      <c r="M38" s="4" t="s">
        <v>3</v>
      </c>
      <c r="N38" s="4" t="s">
        <v>1</v>
      </c>
      <c r="O38" s="4" t="s">
        <v>2</v>
      </c>
      <c r="P38" s="4"/>
      <c r="Q38" s="5" t="s">
        <v>4</v>
      </c>
      <c r="R38" s="36" t="s">
        <v>43</v>
      </c>
      <c r="S38" s="36" t="s">
        <v>44</v>
      </c>
      <c r="T38" s="4"/>
    </row>
    <row r="39" spans="1:20" ht="13.5" thickBot="1" x14ac:dyDescent="0.25">
      <c r="A39" s="7"/>
      <c r="B39" s="7"/>
      <c r="C39" s="8">
        <v>2</v>
      </c>
      <c r="D39" s="8">
        <v>4</v>
      </c>
      <c r="E39" s="8">
        <v>6</v>
      </c>
      <c r="F39" s="8">
        <v>8</v>
      </c>
      <c r="G39" s="8">
        <v>11</v>
      </c>
      <c r="H39" s="8">
        <v>13</v>
      </c>
      <c r="I39" s="8">
        <v>15</v>
      </c>
      <c r="J39" s="8">
        <v>18</v>
      </c>
      <c r="K39" s="8">
        <v>20</v>
      </c>
      <c r="L39" s="8">
        <v>22</v>
      </c>
      <c r="M39" s="8">
        <v>25</v>
      </c>
      <c r="N39" s="8">
        <v>27</v>
      </c>
      <c r="O39" s="8">
        <v>29</v>
      </c>
      <c r="P39" s="8"/>
      <c r="Q39" s="8" t="s">
        <v>5</v>
      </c>
      <c r="R39" s="37"/>
      <c r="S39" s="37"/>
      <c r="T39" s="8"/>
    </row>
    <row r="40" spans="1:20" ht="13.5" thickBot="1" x14ac:dyDescent="0.25"/>
    <row r="41" spans="1:20" ht="15.75" thickBot="1" x14ac:dyDescent="0.3">
      <c r="A41" s="89" t="s">
        <v>113</v>
      </c>
      <c r="B41" s="103" t="s">
        <v>7</v>
      </c>
      <c r="C41" s="64"/>
      <c r="D41" s="64">
        <v>3.8</v>
      </c>
      <c r="E41" s="64">
        <v>3.8</v>
      </c>
      <c r="F41" s="64">
        <v>3.8</v>
      </c>
      <c r="G41" s="64">
        <v>3.8</v>
      </c>
      <c r="H41" s="67">
        <v>3.8</v>
      </c>
      <c r="I41" s="67">
        <v>3.8</v>
      </c>
      <c r="J41" s="67">
        <v>3.8</v>
      </c>
      <c r="K41" s="67">
        <v>3.8</v>
      </c>
      <c r="L41" s="67">
        <v>3.8</v>
      </c>
      <c r="M41" s="67">
        <v>3.9</v>
      </c>
      <c r="N41" s="67">
        <v>3.9</v>
      </c>
      <c r="O41" s="67">
        <v>3.9</v>
      </c>
      <c r="P41" s="67"/>
      <c r="Q41" s="68">
        <f>IF(ISERROR(AVERAGE(C41:P41)),"",AVERAGE(C41:P41))</f>
        <v>3.8249999999999997</v>
      </c>
      <c r="R41" s="68">
        <f>MAX(C41:P41)</f>
        <v>3.9</v>
      </c>
      <c r="S41" s="68">
        <f>MIN(C41:P41)</f>
        <v>3.8</v>
      </c>
      <c r="T41" s="11"/>
    </row>
    <row r="42" spans="1:20" ht="15.75" thickBot="1" x14ac:dyDescent="0.3">
      <c r="A42" s="93" t="s">
        <v>114</v>
      </c>
      <c r="B42" s="46" t="s">
        <v>8</v>
      </c>
      <c r="C42" s="64"/>
      <c r="D42" s="64">
        <v>3.8</v>
      </c>
      <c r="E42" s="64">
        <v>4.3</v>
      </c>
      <c r="F42" s="64">
        <v>4.3</v>
      </c>
      <c r="G42" s="64">
        <v>4.3</v>
      </c>
      <c r="H42" s="67">
        <v>4.3</v>
      </c>
      <c r="I42" s="67">
        <v>4.8</v>
      </c>
      <c r="J42" s="67">
        <v>4.3</v>
      </c>
      <c r="K42" s="67">
        <v>4.8</v>
      </c>
      <c r="L42" s="67">
        <v>4.8</v>
      </c>
      <c r="M42" s="67">
        <v>5.3</v>
      </c>
      <c r="N42" s="67">
        <v>6.3</v>
      </c>
      <c r="O42" s="67">
        <v>5.3</v>
      </c>
      <c r="P42" s="67"/>
      <c r="Q42" s="68">
        <f t="shared" ref="Q42:Q44" si="3">IF(ISERROR(AVERAGE(C42:P42)),"",AVERAGE(C42:P42))</f>
        <v>4.7166666666666659</v>
      </c>
      <c r="R42" s="68">
        <f t="shared" ref="R42:R44" si="4">MAX(C42:P42)</f>
        <v>6.3</v>
      </c>
      <c r="S42" s="68">
        <f t="shared" ref="S42:S44" si="5">MIN(C42:P42)</f>
        <v>3.8</v>
      </c>
      <c r="T42" s="14"/>
    </row>
    <row r="43" spans="1:20" ht="15.75" thickBot="1" x14ac:dyDescent="0.3">
      <c r="A43" s="93" t="s">
        <v>115</v>
      </c>
      <c r="B43" s="46" t="s">
        <v>8</v>
      </c>
      <c r="D43" s="64">
        <v>4.0999999999999996</v>
      </c>
      <c r="E43" s="64">
        <v>4.8</v>
      </c>
      <c r="F43" s="64">
        <v>4.8</v>
      </c>
      <c r="G43" s="64">
        <v>4.8</v>
      </c>
      <c r="H43" s="67">
        <v>4.8</v>
      </c>
      <c r="I43" s="67">
        <v>5.3</v>
      </c>
      <c r="J43" s="67">
        <v>5.3</v>
      </c>
      <c r="K43" s="67">
        <v>5.3</v>
      </c>
      <c r="L43" s="67">
        <v>5.3</v>
      </c>
      <c r="M43" s="67">
        <v>5.3</v>
      </c>
      <c r="N43" s="67">
        <v>6.3</v>
      </c>
      <c r="O43" s="67">
        <v>5.3</v>
      </c>
      <c r="P43" s="67"/>
      <c r="Q43" s="68">
        <f t="shared" si="3"/>
        <v>5.1166666666666654</v>
      </c>
      <c r="R43" s="68">
        <f t="shared" si="4"/>
        <v>6.3</v>
      </c>
      <c r="S43" s="68">
        <f t="shared" si="5"/>
        <v>4.0999999999999996</v>
      </c>
    </row>
    <row r="44" spans="1:20" ht="15.75" thickBot="1" x14ac:dyDescent="0.3">
      <c r="A44" s="94" t="s">
        <v>116</v>
      </c>
      <c r="B44" s="108" t="s">
        <v>8</v>
      </c>
      <c r="D44" s="64">
        <v>4.3</v>
      </c>
      <c r="E44" s="64">
        <v>4.3</v>
      </c>
      <c r="F44" s="64">
        <v>5.3</v>
      </c>
      <c r="G44" s="64">
        <v>5.3</v>
      </c>
      <c r="H44" s="67">
        <v>5.3</v>
      </c>
      <c r="I44" s="67">
        <v>6.8</v>
      </c>
      <c r="J44" s="67">
        <v>5.8</v>
      </c>
      <c r="K44" s="67">
        <v>5.8</v>
      </c>
      <c r="L44" s="67">
        <v>5.8</v>
      </c>
      <c r="M44" s="67">
        <v>5.3</v>
      </c>
      <c r="N44" s="67">
        <v>6.3</v>
      </c>
      <c r="O44" s="67">
        <v>5.8</v>
      </c>
      <c r="P44" s="67"/>
      <c r="Q44" s="68">
        <f t="shared" si="3"/>
        <v>5.5083333333333329</v>
      </c>
      <c r="R44" s="68">
        <f t="shared" si="4"/>
        <v>6.8</v>
      </c>
      <c r="S44" s="68">
        <f t="shared" si="5"/>
        <v>4.3</v>
      </c>
    </row>
    <row r="45" spans="1:20" x14ac:dyDescent="0.2">
      <c r="A45" t="s">
        <v>49</v>
      </c>
    </row>
    <row r="49" ht="20.2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20.25" customHeight="1" x14ac:dyDescent="0.2"/>
    <row r="55" ht="20.25" customHeight="1" x14ac:dyDescent="0.2"/>
    <row r="56" ht="20.25" customHeight="1" x14ac:dyDescent="0.2"/>
    <row r="57" ht="20.25" customHeight="1" x14ac:dyDescent="0.2"/>
    <row r="58" ht="20.25" customHeight="1" x14ac:dyDescent="0.2"/>
  </sheetData>
  <mergeCells count="3">
    <mergeCell ref="A31:H31"/>
    <mergeCell ref="A15:K15"/>
    <mergeCell ref="A17:K17"/>
  </mergeCells>
  <phoneticPr fontId="2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62"/>
  <sheetViews>
    <sheetView topLeftCell="A13" workbookViewId="0">
      <selection activeCell="U52" sqref="U52"/>
    </sheetView>
  </sheetViews>
  <sheetFormatPr baseColWidth="10" defaultColWidth="9.7109375" defaultRowHeight="12.75" x14ac:dyDescent="0.2"/>
  <cols>
    <col min="1" max="1" width="17.42578125" customWidth="1"/>
    <col min="2" max="2" width="11" customWidth="1"/>
    <col min="3" max="5" width="7" customWidth="1"/>
    <col min="6" max="6" width="7" hidden="1" customWidth="1"/>
    <col min="7" max="15" width="7" customWidth="1"/>
    <col min="16" max="16" width="0.140625" customWidth="1"/>
    <col min="17" max="17" width="12" customWidth="1"/>
    <col min="18" max="19" width="9.42578125" customWidth="1"/>
  </cols>
  <sheetData>
    <row r="1" spans="1:19" x14ac:dyDescent="0.2">
      <c r="A1" s="179" t="s">
        <v>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x14ac:dyDescent="0.2">
      <c r="A2" s="179" t="s">
        <v>28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4" spans="1:19" x14ac:dyDescent="0.2">
      <c r="A4" s="1" t="s">
        <v>85</v>
      </c>
      <c r="B4" s="1">
        <v>2025</v>
      </c>
    </row>
    <row r="5" spans="1:19" ht="13.5" thickBot="1" x14ac:dyDescent="0.25"/>
    <row r="6" spans="1:19" ht="13.5" thickBot="1" x14ac:dyDescent="0.25">
      <c r="A6" s="3" t="s">
        <v>10</v>
      </c>
      <c r="B6" s="3" t="s">
        <v>45</v>
      </c>
      <c r="C6" s="4" t="s">
        <v>3</v>
      </c>
      <c r="D6" s="4" t="s">
        <v>1</v>
      </c>
      <c r="E6" s="4" t="s">
        <v>2</v>
      </c>
      <c r="F6" s="4" t="s">
        <v>3</v>
      </c>
      <c r="G6" s="4" t="s">
        <v>1</v>
      </c>
      <c r="H6" s="4" t="s">
        <v>2</v>
      </c>
      <c r="I6" s="4" t="s">
        <v>3</v>
      </c>
      <c r="J6" s="4" t="s">
        <v>1</v>
      </c>
      <c r="K6" s="4" t="s">
        <v>2</v>
      </c>
      <c r="L6" s="4" t="s">
        <v>3</v>
      </c>
      <c r="M6" s="4" t="s">
        <v>1</v>
      </c>
      <c r="N6" s="4" t="s">
        <v>2</v>
      </c>
      <c r="O6" s="4" t="s">
        <v>3</v>
      </c>
      <c r="P6" s="4" t="s">
        <v>2</v>
      </c>
      <c r="Q6" s="5" t="s">
        <v>4</v>
      </c>
      <c r="R6" s="36" t="s">
        <v>43</v>
      </c>
      <c r="S6" s="36" t="s">
        <v>44</v>
      </c>
    </row>
    <row r="7" spans="1:19" ht="13.5" thickBot="1" x14ac:dyDescent="0.25">
      <c r="A7" s="7"/>
      <c r="B7" s="7"/>
      <c r="C7" s="8">
        <v>2</v>
      </c>
      <c r="D7" s="8">
        <v>4</v>
      </c>
      <c r="E7" s="8">
        <v>6</v>
      </c>
      <c r="F7" s="8">
        <v>9</v>
      </c>
      <c r="G7" s="8">
        <v>11</v>
      </c>
      <c r="H7" s="8">
        <v>13</v>
      </c>
      <c r="I7" s="8">
        <v>16</v>
      </c>
      <c r="J7" s="8">
        <v>18</v>
      </c>
      <c r="K7" s="8">
        <v>20</v>
      </c>
      <c r="L7" s="8">
        <v>23</v>
      </c>
      <c r="M7" s="8">
        <v>25</v>
      </c>
      <c r="N7" s="8">
        <v>27</v>
      </c>
      <c r="O7" s="8">
        <v>30</v>
      </c>
      <c r="P7" s="8">
        <v>29</v>
      </c>
      <c r="Q7" s="8" t="s">
        <v>5</v>
      </c>
      <c r="R7" s="37"/>
      <c r="S7" s="37"/>
    </row>
    <row r="8" spans="1:19" ht="13.5" thickBot="1" x14ac:dyDescent="0.25"/>
    <row r="9" spans="1:19" ht="15" thickBot="1" x14ac:dyDescent="0.25">
      <c r="A9" s="89" t="s">
        <v>111</v>
      </c>
      <c r="B9" s="90" t="s">
        <v>7</v>
      </c>
      <c r="C9" s="67">
        <v>3.8</v>
      </c>
      <c r="D9" s="67">
        <v>3.8</v>
      </c>
      <c r="E9" s="67">
        <v>3.8</v>
      </c>
      <c r="F9" s="67"/>
      <c r="G9" s="67">
        <v>3.8</v>
      </c>
      <c r="H9" s="67">
        <v>3.8</v>
      </c>
      <c r="I9" s="67">
        <v>3.8</v>
      </c>
      <c r="J9" s="67">
        <v>3.8</v>
      </c>
      <c r="K9" s="67">
        <v>3.8</v>
      </c>
      <c r="L9" s="67">
        <v>3.8</v>
      </c>
      <c r="M9" s="67">
        <v>3.8</v>
      </c>
      <c r="N9" s="67">
        <v>3.8</v>
      </c>
      <c r="O9" s="67">
        <v>3.8</v>
      </c>
      <c r="P9" s="67"/>
      <c r="Q9" s="67">
        <f>IF(ISERROR(AVERAGE(C9:P9)),"",AVERAGE(C9:P9))</f>
        <v>3.7999999999999994</v>
      </c>
      <c r="R9" s="67">
        <f>MAX(C9:P9)</f>
        <v>3.8</v>
      </c>
      <c r="S9" s="67">
        <f>MIN(C9:P9)</f>
        <v>3.8</v>
      </c>
    </row>
    <row r="10" spans="1:19" ht="15" thickBot="1" x14ac:dyDescent="0.25">
      <c r="A10" s="93" t="s">
        <v>111</v>
      </c>
      <c r="B10" s="88" t="s">
        <v>8</v>
      </c>
      <c r="C10" s="38">
        <v>6</v>
      </c>
      <c r="D10" s="38">
        <v>6</v>
      </c>
      <c r="E10" s="38">
        <v>6.5</v>
      </c>
      <c r="F10" s="38"/>
      <c r="G10" s="38">
        <v>6.5</v>
      </c>
      <c r="H10" s="38">
        <v>6.5</v>
      </c>
      <c r="I10" s="38">
        <v>4</v>
      </c>
      <c r="J10" s="38">
        <v>5</v>
      </c>
      <c r="K10" s="38">
        <v>5</v>
      </c>
      <c r="L10" s="38">
        <v>4</v>
      </c>
      <c r="M10" s="38">
        <v>4</v>
      </c>
      <c r="N10" s="38">
        <v>3</v>
      </c>
      <c r="O10" s="38">
        <v>3</v>
      </c>
      <c r="P10" s="38"/>
      <c r="Q10" s="38">
        <f>IF(ISERROR(AVERAGE(C10:P10)),"",AVERAGE(C10:P10))</f>
        <v>4.958333333333333</v>
      </c>
      <c r="R10" s="38">
        <f>MAX(C10:P10)</f>
        <v>6.5</v>
      </c>
      <c r="S10" s="38">
        <f>MIN(C10:P10)</f>
        <v>3</v>
      </c>
    </row>
    <row r="11" spans="1:19" ht="15" thickBot="1" x14ac:dyDescent="0.25">
      <c r="A11" s="93" t="s">
        <v>109</v>
      </c>
      <c r="B11" s="88" t="s">
        <v>8</v>
      </c>
      <c r="C11" s="67">
        <v>5.5</v>
      </c>
      <c r="D11" s="67">
        <v>5.5</v>
      </c>
      <c r="E11" s="67">
        <v>6</v>
      </c>
      <c r="F11" s="67"/>
      <c r="G11" s="67">
        <v>6</v>
      </c>
      <c r="H11" s="67">
        <v>6</v>
      </c>
      <c r="I11" s="67">
        <v>5</v>
      </c>
      <c r="J11" s="67">
        <v>5.5</v>
      </c>
      <c r="K11" s="67">
        <v>5</v>
      </c>
      <c r="L11" s="38">
        <v>4</v>
      </c>
      <c r="M11" s="38">
        <v>4</v>
      </c>
      <c r="N11" s="38">
        <v>4</v>
      </c>
      <c r="O11" s="38">
        <v>4</v>
      </c>
      <c r="P11" s="67"/>
      <c r="Q11" s="67">
        <f>IF(ISERROR(AVERAGE(C11:P11)),"",AVERAGE(C11:P11))</f>
        <v>5.041666666666667</v>
      </c>
      <c r="R11" s="67">
        <f>MAX(C11:P11)</f>
        <v>6</v>
      </c>
      <c r="S11" s="67">
        <f>MIN(C11:P11)</f>
        <v>4</v>
      </c>
    </row>
    <row r="12" spans="1:19" ht="15" thickBot="1" x14ac:dyDescent="0.25">
      <c r="A12" s="94" t="s">
        <v>110</v>
      </c>
      <c r="B12" s="95" t="s">
        <v>8</v>
      </c>
      <c r="C12" s="38">
        <v>6.5</v>
      </c>
      <c r="D12" s="38">
        <v>6.5</v>
      </c>
      <c r="E12" s="38">
        <v>7</v>
      </c>
      <c r="F12" s="38"/>
      <c r="G12" s="38">
        <v>7</v>
      </c>
      <c r="H12" s="38">
        <v>6.5</v>
      </c>
      <c r="I12" s="38">
        <v>5</v>
      </c>
      <c r="J12" s="38">
        <v>5.5</v>
      </c>
      <c r="K12" s="38">
        <v>5</v>
      </c>
      <c r="L12" s="38">
        <v>4</v>
      </c>
      <c r="M12" s="38">
        <v>4</v>
      </c>
      <c r="N12" s="38">
        <v>4</v>
      </c>
      <c r="O12" s="38">
        <v>5</v>
      </c>
      <c r="P12" s="38"/>
      <c r="Q12" s="38">
        <f>IF(ISERROR(AVERAGE(C12:P12)),"",AVERAGE(C12:P12))</f>
        <v>5.5</v>
      </c>
      <c r="R12" s="38">
        <f>MAX(C12:P12)</f>
        <v>7</v>
      </c>
      <c r="S12" s="38">
        <f>MIN(C12:P12)</f>
        <v>4</v>
      </c>
    </row>
    <row r="13" spans="1:19" x14ac:dyDescent="0.2">
      <c r="A13" t="s">
        <v>49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2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2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2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2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2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2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2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15" customHeight="1" x14ac:dyDescent="0.2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2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2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2">
      <c r="E24" s="15"/>
      <c r="F24" s="15"/>
      <c r="G24" s="15"/>
      <c r="H24" s="15"/>
      <c r="I24" s="15"/>
      <c r="J24" s="15"/>
      <c r="K24" s="15"/>
      <c r="L24" s="15"/>
      <c r="Q24" s="15"/>
      <c r="R24" s="15"/>
      <c r="S24" s="15"/>
    </row>
    <row r="25" spans="1:19" x14ac:dyDescent="0.2">
      <c r="E25" s="15"/>
      <c r="F25" s="15"/>
      <c r="G25" s="15"/>
      <c r="H25" s="15"/>
      <c r="I25" s="15"/>
      <c r="J25" s="15"/>
      <c r="K25" s="15"/>
      <c r="L25" s="15"/>
      <c r="Q25" s="15"/>
      <c r="R25" s="15"/>
      <c r="S25" s="15"/>
    </row>
    <row r="26" spans="1:19" x14ac:dyDescent="0.2">
      <c r="E26" s="15"/>
      <c r="F26" s="15"/>
      <c r="G26" s="15"/>
      <c r="H26" s="15"/>
      <c r="I26" s="15"/>
      <c r="J26" s="15"/>
      <c r="K26" s="15"/>
      <c r="L26" s="15"/>
      <c r="Q26" s="15"/>
      <c r="R26" s="15"/>
      <c r="S26" s="15"/>
    </row>
    <row r="27" spans="1:19" x14ac:dyDescent="0.2">
      <c r="E27" s="15"/>
      <c r="F27" s="15"/>
      <c r="G27" s="15"/>
      <c r="H27" s="15"/>
      <c r="I27" s="15"/>
      <c r="J27" s="15"/>
      <c r="K27" s="15"/>
      <c r="L27" s="15"/>
      <c r="Q27" s="15"/>
      <c r="R27" s="15"/>
      <c r="S27" s="15"/>
    </row>
    <row r="28" spans="1:19" x14ac:dyDescent="0.2">
      <c r="E28" s="15"/>
      <c r="F28" s="15"/>
      <c r="G28" s="15"/>
      <c r="H28" s="15"/>
      <c r="I28" s="15"/>
      <c r="J28" s="15"/>
      <c r="K28" s="15"/>
      <c r="L28" s="15"/>
      <c r="Q28" s="15"/>
      <c r="R28" s="15"/>
      <c r="S28" s="15"/>
    </row>
    <row r="29" spans="1:19" x14ac:dyDescent="0.2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">
      <c r="A30" s="16"/>
      <c r="B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"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ht="12.75" customHeight="1" x14ac:dyDescent="0.2">
      <c r="A32" s="179" t="s">
        <v>11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</row>
    <row r="33" spans="1:19" x14ac:dyDescent="0.2">
      <c r="E33" s="1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2">
      <c r="A34" s="1" t="s">
        <v>84</v>
      </c>
      <c r="B34" s="1">
        <v>2025</v>
      </c>
    </row>
    <row r="35" spans="1:19" ht="13.5" thickBot="1" x14ac:dyDescent="0.25"/>
    <row r="36" spans="1:19" ht="13.5" thickBot="1" x14ac:dyDescent="0.25">
      <c r="A36" s="3" t="s">
        <v>10</v>
      </c>
      <c r="B36" s="3" t="s">
        <v>45</v>
      </c>
      <c r="C36" s="4" t="s">
        <v>3</v>
      </c>
      <c r="D36" s="4" t="s">
        <v>1</v>
      </c>
      <c r="E36" s="4" t="s">
        <v>2</v>
      </c>
      <c r="F36" s="4" t="s">
        <v>3</v>
      </c>
      <c r="G36" s="4" t="s">
        <v>1</v>
      </c>
      <c r="H36" s="4" t="s">
        <v>2</v>
      </c>
      <c r="I36" s="4" t="s">
        <v>3</v>
      </c>
      <c r="J36" s="4" t="s">
        <v>1</v>
      </c>
      <c r="K36" s="4" t="s">
        <v>2</v>
      </c>
      <c r="L36" s="4" t="s">
        <v>3</v>
      </c>
      <c r="M36" s="4" t="s">
        <v>1</v>
      </c>
      <c r="N36" s="4" t="s">
        <v>2</v>
      </c>
      <c r="O36" s="4" t="s">
        <v>3</v>
      </c>
      <c r="P36" s="4" t="s">
        <v>2</v>
      </c>
      <c r="Q36" s="5" t="s">
        <v>4</v>
      </c>
      <c r="R36" s="36" t="s">
        <v>43</v>
      </c>
      <c r="S36" s="36" t="s">
        <v>44</v>
      </c>
    </row>
    <row r="37" spans="1:19" ht="13.5" thickBot="1" x14ac:dyDescent="0.25">
      <c r="A37" s="7"/>
      <c r="B37" s="7"/>
      <c r="C37" s="8">
        <v>2</v>
      </c>
      <c r="D37" s="8">
        <v>4</v>
      </c>
      <c r="E37" s="8">
        <v>6</v>
      </c>
      <c r="F37" s="8">
        <v>9</v>
      </c>
      <c r="G37" s="8">
        <v>11</v>
      </c>
      <c r="H37" s="8">
        <v>13</v>
      </c>
      <c r="I37" s="8">
        <v>16</v>
      </c>
      <c r="J37" s="8">
        <v>18</v>
      </c>
      <c r="K37" s="8">
        <v>20</v>
      </c>
      <c r="L37" s="8">
        <v>23</v>
      </c>
      <c r="M37" s="8">
        <v>25</v>
      </c>
      <c r="N37" s="8">
        <v>27</v>
      </c>
      <c r="O37" s="8">
        <v>30</v>
      </c>
      <c r="P37" s="8">
        <v>29</v>
      </c>
      <c r="Q37" s="8" t="s">
        <v>5</v>
      </c>
      <c r="R37" s="37"/>
      <c r="S37" s="37"/>
    </row>
    <row r="38" spans="1:19" ht="13.5" thickBot="1" x14ac:dyDescent="0.25"/>
    <row r="39" spans="1:19" ht="15" thickBot="1" x14ac:dyDescent="0.25">
      <c r="A39" s="89" t="s">
        <v>111</v>
      </c>
      <c r="B39" s="90" t="s">
        <v>7</v>
      </c>
      <c r="C39" s="67">
        <v>4.0999999999999996</v>
      </c>
      <c r="D39" s="67">
        <v>4.0999999999999996</v>
      </c>
      <c r="E39" s="67">
        <v>4.0999999999999996</v>
      </c>
      <c r="F39" s="67">
        <v>4.0999999999999996</v>
      </c>
      <c r="G39" s="67">
        <v>4.0999999999999996</v>
      </c>
      <c r="H39" s="67">
        <v>4.0999999999999996</v>
      </c>
      <c r="I39" s="67">
        <v>4.0999999999999996</v>
      </c>
      <c r="J39" s="67">
        <v>4.0999999999999996</v>
      </c>
      <c r="K39" s="67">
        <v>4.0999999999999996</v>
      </c>
      <c r="L39" s="67">
        <v>4.0999999999999996</v>
      </c>
      <c r="M39" s="67">
        <v>4.0999999999999996</v>
      </c>
      <c r="N39" s="67">
        <v>4.0999999999999996</v>
      </c>
      <c r="O39" s="67">
        <v>4.0999999999999996</v>
      </c>
      <c r="P39" s="67">
        <v>4.0999999999999996</v>
      </c>
      <c r="Q39" s="67">
        <f>IF(ISERROR(AVERAGE(C39:P39)),"",AVERAGE(C39:P39))</f>
        <v>4.1000000000000005</v>
      </c>
      <c r="R39" s="67">
        <f>MAX(C39:P39)</f>
        <v>4.0999999999999996</v>
      </c>
      <c r="S39" s="67">
        <f>MIN(C39:P39)</f>
        <v>4.0999999999999996</v>
      </c>
    </row>
    <row r="40" spans="1:19" ht="15" thickBot="1" x14ac:dyDescent="0.25">
      <c r="A40" s="93" t="s">
        <v>111</v>
      </c>
      <c r="B40" s="88" t="s">
        <v>8</v>
      </c>
      <c r="C40" s="38">
        <v>6.3</v>
      </c>
      <c r="D40" s="38">
        <v>6.3</v>
      </c>
      <c r="E40" s="38">
        <v>6.8</v>
      </c>
      <c r="F40" s="38">
        <v>6.8</v>
      </c>
      <c r="G40" s="38">
        <v>6.8</v>
      </c>
      <c r="H40" s="38">
        <v>6.8</v>
      </c>
      <c r="I40" s="38">
        <v>4.3</v>
      </c>
      <c r="J40" s="38">
        <v>5.3</v>
      </c>
      <c r="K40" s="38">
        <v>5.3</v>
      </c>
      <c r="L40" s="38">
        <v>4.3</v>
      </c>
      <c r="M40" s="38">
        <v>4.3</v>
      </c>
      <c r="N40" s="38">
        <v>3.3</v>
      </c>
      <c r="O40" s="38">
        <v>3.3</v>
      </c>
      <c r="P40" s="38">
        <v>3.3</v>
      </c>
      <c r="Q40" s="67">
        <f>IF(ISERROR(AVERAGE(C40:P40)),"",AVERAGE(C40:P40))</f>
        <v>5.2285714285714269</v>
      </c>
      <c r="R40" s="38">
        <f>MAX(C40:P40)</f>
        <v>6.8</v>
      </c>
      <c r="S40" s="38">
        <f>MIN(C40:P40)</f>
        <v>3.3</v>
      </c>
    </row>
    <row r="41" spans="1:19" ht="15" thickBot="1" x14ac:dyDescent="0.25">
      <c r="A41" s="93" t="s">
        <v>109</v>
      </c>
      <c r="B41" s="88" t="s">
        <v>8</v>
      </c>
      <c r="C41" s="67">
        <v>5.8</v>
      </c>
      <c r="D41" s="67">
        <v>5.8</v>
      </c>
      <c r="E41" s="67">
        <v>6.3</v>
      </c>
      <c r="F41" s="67">
        <v>6.3</v>
      </c>
      <c r="G41" s="67">
        <v>6.3</v>
      </c>
      <c r="H41" s="67">
        <v>6.3</v>
      </c>
      <c r="I41" s="67">
        <v>5.3</v>
      </c>
      <c r="J41" s="67">
        <v>5.8</v>
      </c>
      <c r="K41" s="67">
        <v>5.3</v>
      </c>
      <c r="L41" s="38">
        <v>4.3</v>
      </c>
      <c r="M41" s="67">
        <v>4.3</v>
      </c>
      <c r="N41" s="67">
        <v>4.3</v>
      </c>
      <c r="O41" s="67">
        <v>4.3</v>
      </c>
      <c r="P41" s="67">
        <v>4.3</v>
      </c>
      <c r="Q41" s="67">
        <f>IF(ISERROR(AVERAGE(C41:P41)),"",AVERAGE(C41:P41))</f>
        <v>5.3357142857142836</v>
      </c>
      <c r="R41" s="67">
        <f>MAX(C41:P41)</f>
        <v>6.3</v>
      </c>
      <c r="S41" s="67">
        <f>MIN(C41:P41)</f>
        <v>4.3</v>
      </c>
    </row>
    <row r="42" spans="1:19" ht="15" thickBot="1" x14ac:dyDescent="0.25">
      <c r="A42" s="94" t="s">
        <v>110</v>
      </c>
      <c r="B42" s="95" t="s">
        <v>8</v>
      </c>
      <c r="C42" s="38">
        <v>6.8</v>
      </c>
      <c r="D42" s="38">
        <v>6.8</v>
      </c>
      <c r="E42" s="38">
        <v>7.3</v>
      </c>
      <c r="F42" s="38">
        <v>7.3</v>
      </c>
      <c r="G42" s="38">
        <v>7.3</v>
      </c>
      <c r="H42" s="38">
        <v>6.8</v>
      </c>
      <c r="I42" s="38">
        <v>5.3</v>
      </c>
      <c r="J42" s="38">
        <v>5.8</v>
      </c>
      <c r="K42" s="38">
        <v>5.3</v>
      </c>
      <c r="L42" s="38">
        <v>4.3</v>
      </c>
      <c r="M42" s="38">
        <v>4.3</v>
      </c>
      <c r="N42" s="38">
        <v>4.3</v>
      </c>
      <c r="O42" s="38">
        <v>5.3</v>
      </c>
      <c r="P42" s="38">
        <v>4.3</v>
      </c>
      <c r="Q42" s="38">
        <f>IF(ISERROR(AVERAGE(C42:P42)),"",AVERAGE(C42:P42))</f>
        <v>5.799999999999998</v>
      </c>
      <c r="R42" s="38">
        <f>MAX(C42:P42)</f>
        <v>7.3</v>
      </c>
      <c r="S42" s="38">
        <f>MIN(C42:P42)</f>
        <v>4.3</v>
      </c>
    </row>
    <row r="43" spans="1:19" x14ac:dyDescent="0.2">
      <c r="A43" t="s">
        <v>49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62" spans="2:2" x14ac:dyDescent="0.2">
      <c r="B62" t="s">
        <v>89</v>
      </c>
    </row>
  </sheetData>
  <mergeCells count="3">
    <mergeCell ref="A1:S1"/>
    <mergeCell ref="A2:S2"/>
    <mergeCell ref="A32:S32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43"/>
  <sheetViews>
    <sheetView topLeftCell="A10" zoomScale="85" zoomScaleNormal="85" workbookViewId="0">
      <selection activeCell="E11" sqref="E11"/>
    </sheetView>
  </sheetViews>
  <sheetFormatPr baseColWidth="10" defaultColWidth="9.7109375" defaultRowHeight="12.75" x14ac:dyDescent="0.2"/>
  <cols>
    <col min="1" max="1" width="13.5703125" customWidth="1"/>
    <col min="2" max="2" width="10" customWidth="1"/>
    <col min="3" max="7" width="9.7109375" customWidth="1"/>
    <col min="8" max="8" width="9.42578125" customWidth="1"/>
    <col min="9" max="9" width="9.5703125" customWidth="1"/>
    <col min="10" max="12" width="9.7109375" customWidth="1"/>
    <col min="13" max="13" width="9.42578125" customWidth="1"/>
    <col min="14" max="14" width="9.140625" customWidth="1"/>
    <col min="15" max="15" width="11" customWidth="1"/>
  </cols>
  <sheetData>
    <row r="1" spans="1:21" x14ac:dyDescent="0.2">
      <c r="A1" s="179" t="s">
        <v>13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21" x14ac:dyDescent="0.2">
      <c r="A2" s="179" t="s">
        <v>38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4" spans="1:21" x14ac:dyDescent="0.2">
      <c r="A4" s="1"/>
      <c r="B4">
        <v>2025</v>
      </c>
    </row>
    <row r="6" spans="1:21" x14ac:dyDescent="0.2">
      <c r="A6" s="2" t="s">
        <v>10</v>
      </c>
      <c r="B6" s="3" t="s">
        <v>45</v>
      </c>
      <c r="C6" s="2" t="s">
        <v>22</v>
      </c>
      <c r="D6" s="2" t="s">
        <v>23</v>
      </c>
      <c r="E6" s="2" t="s">
        <v>27</v>
      </c>
      <c r="F6" s="2" t="s">
        <v>24</v>
      </c>
      <c r="G6" s="2" t="s">
        <v>25</v>
      </c>
      <c r="H6" s="2" t="s">
        <v>26</v>
      </c>
      <c r="I6" s="20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5" t="s">
        <v>4</v>
      </c>
    </row>
    <row r="7" spans="1:21" ht="13.5" thickBot="1" x14ac:dyDescent="0.25">
      <c r="A7" s="6"/>
      <c r="B7" s="7"/>
      <c r="C7" s="7"/>
      <c r="D7" s="7"/>
      <c r="E7" s="7"/>
      <c r="F7" s="7"/>
      <c r="G7" s="7"/>
      <c r="H7" s="7"/>
      <c r="I7" s="18"/>
      <c r="J7" s="18"/>
      <c r="K7" s="18"/>
      <c r="L7" s="18"/>
      <c r="M7" s="18"/>
      <c r="N7" s="18"/>
      <c r="O7" s="8" t="s">
        <v>20</v>
      </c>
    </row>
    <row r="8" spans="1:21" ht="13.5" thickBot="1" x14ac:dyDescent="0.25">
      <c r="U8" s="15"/>
    </row>
    <row r="9" spans="1:21" ht="13.5" thickBot="1" x14ac:dyDescent="0.25">
      <c r="A9" s="89" t="s">
        <v>111</v>
      </c>
      <c r="B9" s="103" t="s">
        <v>7</v>
      </c>
      <c r="C9" s="164">
        <f>ENE!P8</f>
        <v>3.569230769230769</v>
      </c>
      <c r="D9" s="120">
        <f>+FEB!O9</f>
        <v>3.5</v>
      </c>
      <c r="E9" s="104">
        <f>+MAR!Q9</f>
        <v>3.0769230769230771</v>
      </c>
      <c r="F9" s="104">
        <f>+ABR!P9</f>
        <v>3.5384615384615383</v>
      </c>
      <c r="G9" s="104">
        <f>+MAY!Q9</f>
        <v>3.4749999999999996</v>
      </c>
      <c r="H9" s="104">
        <f>+JUN!R9</f>
        <v>3.2857142857142869</v>
      </c>
      <c r="I9" s="104">
        <f>+JUL!Q9</f>
        <v>3.1999999999999997</v>
      </c>
      <c r="J9" s="104">
        <f>+AGO!P8</f>
        <v>3.2749999999999999</v>
      </c>
      <c r="K9" s="104" t="str">
        <f>+SET!P11</f>
        <v/>
      </c>
      <c r="L9" s="104" t="str">
        <f>+OCT!Q9</f>
        <v/>
      </c>
      <c r="M9" s="104" t="str">
        <f>+NOV!Q9</f>
        <v/>
      </c>
      <c r="N9" s="117">
        <f>+DIC!Q9</f>
        <v>3.7999999999999994</v>
      </c>
      <c r="O9" s="165">
        <f>IF(ISERROR(AVERAGE(C9:N9)),"",AVERAGE(C9:N9))</f>
        <v>3.4133699633699637</v>
      </c>
    </row>
    <row r="10" spans="1:21" ht="13.5" thickBot="1" x14ac:dyDescent="0.25">
      <c r="A10" s="93" t="s">
        <v>111</v>
      </c>
      <c r="B10" s="46" t="s">
        <v>8</v>
      </c>
      <c r="C10" s="139">
        <f>ENE!P9</f>
        <v>3</v>
      </c>
      <c r="D10" s="120">
        <f>+FEB!O10</f>
        <v>2.5</v>
      </c>
      <c r="E10" s="104">
        <f>+MAR!Q10</f>
        <v>2.5615384615384613</v>
      </c>
      <c r="F10" s="104">
        <f>+ABR!P10</f>
        <v>4.884615384615385</v>
      </c>
      <c r="G10" s="104">
        <f>+MAY!Q10</f>
        <v>3.9416666666666664</v>
      </c>
      <c r="H10" s="104">
        <f>+JUN!R10</f>
        <v>5.0285714285714294</v>
      </c>
      <c r="I10" s="104">
        <f>+JUL!Q10</f>
        <v>4.2636363636363646</v>
      </c>
      <c r="J10" s="104">
        <f>+AGO!P9</f>
        <v>6.75</v>
      </c>
      <c r="K10" s="104" t="str">
        <f>+SET!P12</f>
        <v/>
      </c>
      <c r="L10" s="104" t="str">
        <f>+OCT!Q10</f>
        <v/>
      </c>
      <c r="M10" s="104" t="str">
        <f>+NOV!Q10</f>
        <v/>
      </c>
      <c r="N10" s="117">
        <f>+DIC!Q10</f>
        <v>4.958333333333333</v>
      </c>
      <c r="O10" s="166">
        <f t="shared" ref="O10:O12" si="0">IF(ISERROR(AVERAGE(C10:N10)),"",AVERAGE(C10:N10))</f>
        <v>4.2098179598179595</v>
      </c>
    </row>
    <row r="11" spans="1:21" ht="13.5" thickBot="1" x14ac:dyDescent="0.25">
      <c r="A11" s="93" t="s">
        <v>109</v>
      </c>
      <c r="B11" s="46" t="s">
        <v>8</v>
      </c>
      <c r="C11" s="139">
        <f>ENE!P10</f>
        <v>3.2692307692307692</v>
      </c>
      <c r="D11" s="120">
        <f>+FEB!O11</f>
        <v>2.6166666666666667</v>
      </c>
      <c r="E11" s="104">
        <f>+MAR!Q11</f>
        <v>2.8</v>
      </c>
      <c r="F11" s="104">
        <f>+ABR!P11</f>
        <v>4.8307692307692305</v>
      </c>
      <c r="G11" s="104">
        <f>+MAY!Q11</f>
        <v>3.9499999999999997</v>
      </c>
      <c r="H11" s="104">
        <f>+JUN!R11</f>
        <v>4.95</v>
      </c>
      <c r="I11" s="104">
        <f>+JUL!Q11</f>
        <v>4.418181818181818</v>
      </c>
      <c r="J11" s="104">
        <f>+AGO!P10</f>
        <v>7.0333333333333323</v>
      </c>
      <c r="K11" s="104" t="str">
        <f>+SET!P13</f>
        <v/>
      </c>
      <c r="L11" s="104" t="str">
        <f>+OCT!Q11</f>
        <v/>
      </c>
      <c r="M11" s="104" t="str">
        <f>+NOV!Q11</f>
        <v/>
      </c>
      <c r="N11" s="117">
        <f>+DIC!Q11</f>
        <v>5.041666666666667</v>
      </c>
      <c r="O11" s="166">
        <f t="shared" si="0"/>
        <v>4.3233164983164976</v>
      </c>
    </row>
    <row r="12" spans="1:21" ht="13.5" thickBot="1" x14ac:dyDescent="0.25">
      <c r="A12" s="94" t="s">
        <v>110</v>
      </c>
      <c r="B12" s="108" t="s">
        <v>8</v>
      </c>
      <c r="C12" s="161">
        <f>ENE!P11</f>
        <v>3.5307692307692302</v>
      </c>
      <c r="D12" s="168">
        <f>+FEB!O12</f>
        <v>2.9333333333333336</v>
      </c>
      <c r="E12" s="169">
        <f>+MAR!Q12</f>
        <v>2.5999999999999996</v>
      </c>
      <c r="F12" s="169">
        <f>+ABR!P12</f>
        <v>5.2923076923076922</v>
      </c>
      <c r="G12" s="169">
        <f>+MAY!Q12</f>
        <v>4.291666666666667</v>
      </c>
      <c r="H12" s="169">
        <f>+JUN!R12</f>
        <v>5.0714285714285712</v>
      </c>
      <c r="I12" s="169">
        <f>+JUL!Q12</f>
        <v>4.8272727272727272</v>
      </c>
      <c r="J12" s="169">
        <f>+AGO!P11</f>
        <v>7.4833333333333334</v>
      </c>
      <c r="K12" s="169" t="str">
        <f>+SET!P14</f>
        <v/>
      </c>
      <c r="L12" s="169" t="str">
        <f>+OCT!Q12</f>
        <v/>
      </c>
      <c r="M12" s="169" t="str">
        <f>+NOV!Q12</f>
        <v/>
      </c>
      <c r="N12" s="170">
        <f>+DIC!Q12</f>
        <v>5.5</v>
      </c>
      <c r="O12" s="167">
        <f t="shared" si="0"/>
        <v>4.6144568394568397</v>
      </c>
    </row>
    <row r="13" spans="1:21" x14ac:dyDescent="0.2">
      <c r="A13" t="s">
        <v>49</v>
      </c>
      <c r="I13" s="15"/>
      <c r="J13" s="15"/>
      <c r="K13" s="15"/>
      <c r="L13" s="15"/>
      <c r="M13" s="15"/>
      <c r="N13" s="15"/>
      <c r="O13" s="15"/>
    </row>
    <row r="14" spans="1:21" x14ac:dyDescent="0.2">
      <c r="I14" s="15"/>
      <c r="J14" s="15"/>
      <c r="K14" s="15"/>
      <c r="L14" s="15"/>
      <c r="M14" s="15"/>
      <c r="N14" s="15"/>
      <c r="O14" s="15"/>
    </row>
    <row r="15" spans="1:21" x14ac:dyDescent="0.2">
      <c r="I15" s="15"/>
      <c r="J15" s="15"/>
      <c r="K15" s="15"/>
      <c r="L15" s="15"/>
      <c r="M15" s="15"/>
      <c r="N15" s="15"/>
      <c r="O15" s="15"/>
    </row>
    <row r="16" spans="1:21" x14ac:dyDescent="0.2">
      <c r="I16" s="15"/>
      <c r="J16" s="15"/>
      <c r="K16" s="15"/>
      <c r="L16" s="15"/>
      <c r="M16" s="15"/>
      <c r="N16" s="15"/>
      <c r="O16" s="15"/>
    </row>
    <row r="17" spans="1:15" x14ac:dyDescent="0.2">
      <c r="I17" s="15"/>
      <c r="J17" s="15"/>
      <c r="K17" s="15"/>
      <c r="L17" s="15"/>
      <c r="M17" s="15"/>
      <c r="N17" s="15"/>
      <c r="O17" s="15"/>
    </row>
    <row r="18" spans="1:15" x14ac:dyDescent="0.2">
      <c r="I18" s="15"/>
      <c r="J18" s="15"/>
      <c r="K18" s="15"/>
      <c r="L18" s="15"/>
      <c r="M18" s="15"/>
      <c r="N18" s="15"/>
      <c r="O18" s="15"/>
    </row>
    <row r="19" spans="1:15" x14ac:dyDescent="0.2">
      <c r="I19" s="15"/>
      <c r="J19" s="15"/>
      <c r="K19" s="15"/>
      <c r="L19" s="15"/>
      <c r="M19" s="15"/>
      <c r="N19" s="15"/>
      <c r="O19" s="15"/>
    </row>
    <row r="20" spans="1:15" x14ac:dyDescent="0.2">
      <c r="I20" s="15"/>
      <c r="J20" s="15"/>
      <c r="K20" s="15"/>
      <c r="L20" s="15"/>
      <c r="M20" s="15"/>
      <c r="N20" s="15"/>
      <c r="O20" s="15"/>
    </row>
    <row r="21" spans="1:15" x14ac:dyDescent="0.2">
      <c r="I21" s="15"/>
      <c r="J21" s="15"/>
      <c r="K21" s="15"/>
      <c r="L21" s="15"/>
      <c r="M21" s="15"/>
      <c r="N21" s="15"/>
      <c r="O21" s="15"/>
    </row>
    <row r="22" spans="1:15" x14ac:dyDescent="0.2">
      <c r="I22" s="15"/>
      <c r="J22" s="15"/>
      <c r="K22" s="15"/>
      <c r="L22" s="15"/>
      <c r="M22" s="15"/>
      <c r="N22" s="15"/>
      <c r="O22" s="15"/>
    </row>
    <row r="23" spans="1:15" x14ac:dyDescent="0.2">
      <c r="I23" s="15"/>
      <c r="J23" s="15"/>
      <c r="K23" s="15"/>
      <c r="L23" s="15"/>
      <c r="M23" s="15"/>
      <c r="N23" s="15"/>
      <c r="O23" s="15"/>
    </row>
    <row r="24" spans="1:15" x14ac:dyDescent="0.2">
      <c r="I24" s="15"/>
      <c r="J24" s="15"/>
      <c r="K24" s="15"/>
      <c r="L24" s="15"/>
      <c r="M24" s="15"/>
      <c r="N24" s="15"/>
      <c r="O24" s="15"/>
    </row>
    <row r="25" spans="1:15" x14ac:dyDescent="0.2">
      <c r="I25" s="15"/>
      <c r="J25" s="15"/>
      <c r="K25" s="15"/>
      <c r="L25" s="15"/>
      <c r="M25" s="15"/>
      <c r="N25" s="15"/>
      <c r="O25" s="15"/>
    </row>
    <row r="26" spans="1:15" x14ac:dyDescent="0.2">
      <c r="I26" s="15"/>
      <c r="J26" s="15"/>
      <c r="K26" s="15"/>
      <c r="L26" s="15"/>
      <c r="M26" s="15"/>
      <c r="N26" s="15"/>
      <c r="O26" s="15"/>
    </row>
    <row r="27" spans="1:15" x14ac:dyDescent="0.2">
      <c r="I27" s="15"/>
      <c r="J27" s="15"/>
      <c r="K27" s="15"/>
      <c r="L27" s="15"/>
      <c r="M27" s="15"/>
      <c r="N27" s="15"/>
      <c r="O27" s="15"/>
    </row>
    <row r="28" spans="1:15" x14ac:dyDescent="0.2">
      <c r="I28" s="15"/>
      <c r="J28" s="15"/>
      <c r="K28" s="15"/>
      <c r="L28" s="15"/>
      <c r="M28" s="15"/>
      <c r="N28" s="15"/>
      <c r="O28" s="15"/>
    </row>
    <row r="29" spans="1:15" x14ac:dyDescent="0.2">
      <c r="I29" s="15"/>
      <c r="J29" s="15"/>
      <c r="K29" s="15"/>
      <c r="L29" s="15"/>
      <c r="M29" s="15"/>
      <c r="N29" s="15"/>
      <c r="O29" s="15"/>
    </row>
    <row r="30" spans="1:15" x14ac:dyDescent="0.2">
      <c r="A30" s="16"/>
      <c r="I30" s="15"/>
      <c r="J30" s="15"/>
      <c r="K30" s="15"/>
      <c r="L30" s="15"/>
      <c r="M30" s="15"/>
      <c r="N30" s="15"/>
      <c r="O30" s="15"/>
    </row>
    <row r="31" spans="1:15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5"/>
      <c r="M31" s="15"/>
      <c r="N31" s="15"/>
      <c r="O31" s="15"/>
    </row>
    <row r="32" spans="1:15" x14ac:dyDescent="0.2">
      <c r="A32" s="179" t="s">
        <v>21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</row>
    <row r="33" spans="1:15" x14ac:dyDescent="0.2">
      <c r="A33" s="179" t="s">
        <v>28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</row>
    <row r="34" spans="1:15" x14ac:dyDescent="0.2">
      <c r="A34" s="1">
        <v>2025</v>
      </c>
      <c r="I34" s="15"/>
      <c r="J34" s="15"/>
      <c r="K34" s="15"/>
      <c r="L34" s="15"/>
      <c r="M34" s="15"/>
      <c r="N34" s="15"/>
      <c r="O34" s="15"/>
    </row>
    <row r="35" spans="1:15" ht="13.5" thickBot="1" x14ac:dyDescent="0.25">
      <c r="I35" s="15"/>
      <c r="J35" s="15"/>
      <c r="K35" s="15"/>
      <c r="L35" s="15"/>
      <c r="M35" s="15"/>
      <c r="N35" s="15"/>
      <c r="O35" s="15"/>
    </row>
    <row r="36" spans="1:15" x14ac:dyDescent="0.2">
      <c r="A36" s="2" t="s">
        <v>10</v>
      </c>
      <c r="B36" s="22" t="s">
        <v>45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6" t="s">
        <v>4</v>
      </c>
    </row>
    <row r="37" spans="1:15" ht="13.5" thickBot="1" x14ac:dyDescent="0.25">
      <c r="A37" s="6"/>
      <c r="B37" s="23"/>
      <c r="C37" s="27" t="s">
        <v>22</v>
      </c>
      <c r="D37" s="27" t="s">
        <v>23</v>
      </c>
      <c r="E37" s="27" t="s">
        <v>27</v>
      </c>
      <c r="F37" s="27" t="s">
        <v>24</v>
      </c>
      <c r="G37" s="27" t="s">
        <v>25</v>
      </c>
      <c r="H37" s="27" t="s">
        <v>26</v>
      </c>
      <c r="I37" s="27" t="s">
        <v>14</v>
      </c>
      <c r="J37" s="27" t="s">
        <v>15</v>
      </c>
      <c r="K37" s="27" t="s">
        <v>16</v>
      </c>
      <c r="L37" s="27" t="s">
        <v>17</v>
      </c>
      <c r="M37" s="27" t="s">
        <v>18</v>
      </c>
      <c r="N37" s="27" t="s">
        <v>19</v>
      </c>
      <c r="O37" s="27" t="s">
        <v>20</v>
      </c>
    </row>
    <row r="38" spans="1:15" ht="13.5" thickBot="1" x14ac:dyDescent="0.25"/>
    <row r="39" spans="1:15" ht="13.5" thickBot="1" x14ac:dyDescent="0.25">
      <c r="A39" s="157" t="s">
        <v>111</v>
      </c>
      <c r="B39" s="158" t="s">
        <v>7</v>
      </c>
      <c r="C39" s="91">
        <f>ENE!P41</f>
        <v>3.8692307692307684</v>
      </c>
      <c r="D39" s="91">
        <f>FEB!O39</f>
        <v>3.7999999999999994</v>
      </c>
      <c r="E39" s="91">
        <f>FEB!P39</f>
        <v>3.8</v>
      </c>
      <c r="F39" s="91">
        <f>+ABR!P41</f>
        <v>3.8384615384615377</v>
      </c>
      <c r="G39" s="91">
        <f>+MAY!Q39</f>
        <v>3.7750000000000008</v>
      </c>
      <c r="H39" s="91">
        <f>+JUN!R36</f>
        <v>3.6</v>
      </c>
      <c r="I39" s="91">
        <f>+JUL!Q39</f>
        <v>3.5090909090909093</v>
      </c>
      <c r="J39" s="91">
        <f>+AGO!P41</f>
        <v>3.5749999999999993</v>
      </c>
      <c r="K39" s="91" t="str">
        <f>+SET!P39</f>
        <v/>
      </c>
      <c r="L39" s="91" t="str">
        <f>+OCT!Q39</f>
        <v/>
      </c>
      <c r="M39" s="91"/>
      <c r="N39" s="91"/>
      <c r="O39" s="91"/>
    </row>
    <row r="40" spans="1:15" ht="13.5" thickBot="1" x14ac:dyDescent="0.25">
      <c r="A40" s="152" t="s">
        <v>111</v>
      </c>
      <c r="B40" s="159" t="s">
        <v>8</v>
      </c>
      <c r="C40" s="10">
        <f>ENE!P42</f>
        <v>3.2999999999999994</v>
      </c>
      <c r="D40" s="10">
        <f>FEB!O40</f>
        <v>2.8000000000000003</v>
      </c>
      <c r="E40" s="91">
        <f>FEB!P40</f>
        <v>2.8</v>
      </c>
      <c r="F40" s="10">
        <f>+ABR!P42</f>
        <v>5.1846153846153831</v>
      </c>
      <c r="G40" s="10">
        <f>+MAY!Q40</f>
        <v>4.2499999999999991</v>
      </c>
      <c r="H40" s="10">
        <f>+JUN!R37</f>
        <v>5.2499999999999991</v>
      </c>
      <c r="I40" s="10">
        <f>+JUL!Q40</f>
        <v>4.4909090909090912</v>
      </c>
      <c r="J40" s="10">
        <f>+AGO!P42</f>
        <v>7.049999999999998</v>
      </c>
      <c r="K40" s="10" t="str">
        <f>+SET!P40</f>
        <v/>
      </c>
      <c r="L40" s="10" t="str">
        <f>+OCT!Q40</f>
        <v/>
      </c>
      <c r="M40" s="10"/>
      <c r="N40" s="10"/>
      <c r="O40" s="10"/>
    </row>
    <row r="41" spans="1:15" ht="13.5" thickBot="1" x14ac:dyDescent="0.25">
      <c r="A41" s="152" t="s">
        <v>109</v>
      </c>
      <c r="B41" s="159" t="s">
        <v>8</v>
      </c>
      <c r="C41" s="10">
        <f>ENE!P43</f>
        <v>3.5692307692307699</v>
      </c>
      <c r="D41" s="10">
        <f>FEB!O41</f>
        <v>2.9166666666666665</v>
      </c>
      <c r="E41" s="91">
        <f>FEB!P41</f>
        <v>3</v>
      </c>
      <c r="F41" s="10">
        <f>+ABR!P41</f>
        <v>3.8384615384615377</v>
      </c>
      <c r="G41" s="10">
        <f>+MAY!Q41</f>
        <v>4.25</v>
      </c>
      <c r="H41" s="10">
        <f>+JUN!R38</f>
        <v>5.2416666666666654</v>
      </c>
      <c r="I41" s="10">
        <f>+JUL!Q41</f>
        <v>4.5545454545454538</v>
      </c>
      <c r="J41" s="10">
        <f>+AGO!P41</f>
        <v>3.5749999999999993</v>
      </c>
      <c r="K41" s="10" t="str">
        <f>+SET!P41</f>
        <v/>
      </c>
      <c r="L41" s="10" t="str">
        <f>+OCT!Q41</f>
        <v/>
      </c>
      <c r="M41" s="10"/>
      <c r="N41" s="10"/>
      <c r="O41" s="10"/>
    </row>
    <row r="42" spans="1:15" ht="13.5" thickBot="1" x14ac:dyDescent="0.25">
      <c r="A42" s="153" t="s">
        <v>110</v>
      </c>
      <c r="B42" s="160" t="s">
        <v>8</v>
      </c>
      <c r="C42" s="161">
        <f>ENE!P44</f>
        <v>3.8307692307692309</v>
      </c>
      <c r="D42" s="163">
        <f>FEB!O42</f>
        <v>3.2333333333333338</v>
      </c>
      <c r="E42" s="91">
        <f>FEB!P42</f>
        <v>3.3</v>
      </c>
      <c r="F42" s="162">
        <f>+ABR!P42</f>
        <v>5.1846153846153831</v>
      </c>
      <c r="G42" s="162">
        <f>+MAY!Q42</f>
        <v>4.4249999999999989</v>
      </c>
      <c r="H42" s="162">
        <f>+JUN!R39</f>
        <v>5.466666666666665</v>
      </c>
      <c r="I42" s="162">
        <f>+JUL!Q42</f>
        <v>5.1272727272727261</v>
      </c>
      <c r="J42" s="162">
        <f>+AGO!P42</f>
        <v>7.049999999999998</v>
      </c>
      <c r="K42" s="162" t="str">
        <f>+SET!P42</f>
        <v/>
      </c>
      <c r="L42" s="162" t="str">
        <f>+OCT!Q42</f>
        <v/>
      </c>
      <c r="M42" s="162"/>
      <c r="N42" s="162"/>
      <c r="O42" s="162"/>
    </row>
    <row r="43" spans="1:15" x14ac:dyDescent="0.2">
      <c r="A43" t="s">
        <v>49</v>
      </c>
    </row>
  </sheetData>
  <mergeCells count="5">
    <mergeCell ref="A33:O33"/>
    <mergeCell ref="A31:K31"/>
    <mergeCell ref="A32:O32"/>
    <mergeCell ref="A1:O1"/>
    <mergeCell ref="A2:O2"/>
  </mergeCells>
  <phoneticPr fontId="2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1"/>
  <sheetViews>
    <sheetView zoomScale="106" zoomScaleNormal="106" workbookViewId="0">
      <selection activeCell="P37" sqref="P37"/>
    </sheetView>
  </sheetViews>
  <sheetFormatPr baseColWidth="10" defaultRowHeight="12.75" x14ac:dyDescent="0.2"/>
  <sheetData>
    <row r="1" spans="1:13" x14ac:dyDescent="0.2">
      <c r="B1" t="s">
        <v>131</v>
      </c>
      <c r="C1" t="s">
        <v>132</v>
      </c>
      <c r="D1" t="s">
        <v>133</v>
      </c>
      <c r="E1" t="s">
        <v>134</v>
      </c>
      <c r="F1" t="s">
        <v>135</v>
      </c>
      <c r="G1" t="s">
        <v>136</v>
      </c>
      <c r="H1" t="s">
        <v>137</v>
      </c>
      <c r="I1" t="s">
        <v>138</v>
      </c>
      <c r="J1" t="s">
        <v>139</v>
      </c>
      <c r="K1" t="s">
        <v>140</v>
      </c>
      <c r="L1" t="s">
        <v>141</v>
      </c>
      <c r="M1" t="s">
        <v>142</v>
      </c>
    </row>
    <row r="2" spans="1:13" x14ac:dyDescent="0.2">
      <c r="A2" t="s">
        <v>29</v>
      </c>
      <c r="B2" s="57">
        <f>IF(ISERROR((+ANUAL!C9/'2024'!C9)),"",((+ANUAL!C9/'2024'!C9)-1))</f>
        <v>-3.5343035343035401E-2</v>
      </c>
      <c r="C2" s="61">
        <f>IF(ISERROR((+ANUAL!D9/'2024'!D9)),"",((+ANUAL!D9/'2024'!D9)-1))</f>
        <v>-7.8947368421052433E-2</v>
      </c>
      <c r="D2" s="61">
        <f>IF(ISERROR((+ANUAL!E9/'2024'!E9)),"",((+ANUAL!E9/'2024'!E9)-1))</f>
        <v>-0.1902834008097164</v>
      </c>
      <c r="E2" s="61">
        <f>IF(ISERROR((+ANUAL!F9/'2024'!F9)),"",((+ANUAL!F9/'2024'!F9)-1))</f>
        <v>-7.999999999999996E-2</v>
      </c>
      <c r="F2" s="61">
        <f>IF(ISERROR((+ANUAL!G9/'2024'!G9)),"",((+ANUAL!G9/'2024'!G9)-1))</f>
        <v>-0.10897435897435881</v>
      </c>
      <c r="G2" s="61">
        <f>IF(ISERROR((+ANUAL!H9/'2024'!H9)),"",((+ANUAL!H9/'2024'!H9)-1))</f>
        <v>-0.1495798319327728</v>
      </c>
      <c r="H2" s="61">
        <f>IF(ISERROR((+ANUAL!I9/'2024'!I9)),"",((+ANUAL!I9/'2024'!I9)-1))</f>
        <v>-0.20000000000000007</v>
      </c>
      <c r="I2" s="61">
        <f>IF(ISERROR((+ANUAL!J9/'2024'!J9)),"",((+ANUAL!J9/'2024'!J9)-1))</f>
        <v>-0.18125000000000002</v>
      </c>
      <c r="J2" s="61" t="str">
        <f>IF(ISERROR((+ANUAL!K9/'2024'!K9)),"",((+ANUAL!K9/'2024'!K9)-1))</f>
        <v/>
      </c>
      <c r="K2" s="61" t="str">
        <f>IF(ISERROR((+ANUAL!L9/'2024'!L9)),"",((+ANUAL!L9/'2024'!L9)-1))</f>
        <v/>
      </c>
      <c r="L2" s="61" t="str">
        <f>IF(ISERROR((+ANUAL!M9/'2024'!M9)),"",((+ANUAL!M9/'2024'!M9)-1))</f>
        <v/>
      </c>
      <c r="M2" s="61">
        <f>IF(ISERROR((+ANUAL!N9/'2024'!N9)),"",((+ANUAL!N9/'2024'!N9)-1))</f>
        <v>0</v>
      </c>
    </row>
    <row r="3" spans="1:13" x14ac:dyDescent="0.2">
      <c r="A3" t="s">
        <v>30</v>
      </c>
      <c r="B3" s="57">
        <f>IF(ISERROR((+ANUAL!C10/'2024'!C10)),"",((+ANUAL!C10/'2024'!C10)-1))</f>
        <v>-0.5357142857142857</v>
      </c>
      <c r="C3" s="57">
        <f>IF(ISERROR((+ANUAL!D10/'2024'!D10)),"",((+ANUAL!D10/'2024'!D10)-1))</f>
        <v>-0.35344827586206895</v>
      </c>
      <c r="D3" s="57">
        <f>IF(ISERROR((+ANUAL!E10/'2024'!E10)),"",((+ANUAL!E10/'2024'!E10)-1))</f>
        <v>-0.14615384615384619</v>
      </c>
      <c r="E3" s="57">
        <f>IF(ISERROR((+ANUAL!F10/'2024'!F10)),"",((+ANUAL!F10/'2024'!F10)-1))</f>
        <v>0.30927835051546393</v>
      </c>
      <c r="F3" s="57">
        <f>IF(ISERROR((+ANUAL!G10/'2024'!G10)),"",((+ANUAL!G10/'2024'!G10)-1))</f>
        <v>-9.0384615384615397E-2</v>
      </c>
      <c r="G3" s="57">
        <f>IF(ISERROR((+ANUAL!H10/'2024'!H10)),"",((+ANUAL!H10/'2024'!H10)-1))</f>
        <v>-0.15550708833151561</v>
      </c>
      <c r="H3" s="61">
        <f>IF(ISERROR((+ANUAL!I10/'2024'!I10)),"",((+ANUAL!I10/'2024'!I10)-1))</f>
        <v>-0.24648547328959691</v>
      </c>
      <c r="I3" s="61">
        <f>IF(ISERROR((+ANUAL!J10/'2024'!J10)),"",((+ANUAL!J10/'2024'!J10)-1))</f>
        <v>1.0204081632653184E-2</v>
      </c>
      <c r="J3" s="57" t="str">
        <f>IF(ISERROR((+ANUAL!K10/'2024'!K10)),"",((+ANUAL!K10/'2024'!K10)-1))</f>
        <v/>
      </c>
      <c r="K3" s="57" t="str">
        <f>IF(ISERROR((+ANUAL!L10/'2024'!L10)),"",((+ANUAL!L10/'2024'!L10)-1))</f>
        <v/>
      </c>
      <c r="L3" s="57" t="str">
        <f>IF(ISERROR((+ANUAL!M10/'2024'!M10)),"",((+ANUAL!M10/'2024'!M10)-1))</f>
        <v/>
      </c>
      <c r="M3" s="57">
        <f>IF(ISERROR((+ANUAL!N10/'2024'!N10)),"",((+ANUAL!N10/'2024'!N10)-1))</f>
        <v>0</v>
      </c>
    </row>
    <row r="4" spans="1:13" x14ac:dyDescent="0.2">
      <c r="B4" s="58"/>
      <c r="C4" s="57"/>
      <c r="D4" s="82"/>
      <c r="E4" s="57"/>
      <c r="F4" s="57"/>
      <c r="G4" s="57"/>
      <c r="H4" s="58"/>
      <c r="I4" s="58"/>
      <c r="J4" s="58"/>
      <c r="K4" s="58"/>
      <c r="L4" s="128"/>
      <c r="M4" s="58"/>
    </row>
    <row r="5" spans="1:13" x14ac:dyDescent="0.2">
      <c r="A5" t="s">
        <v>31</v>
      </c>
      <c r="B5" s="57">
        <f>IF(ISERROR((+ANUAL!C39/'2024'!C39)),"",((+ANUAL!C39/'2024'!C39)-1))</f>
        <v>-3.6398467432950388E-2</v>
      </c>
      <c r="C5" s="57">
        <f>IF(ISERROR((+ANUAL!D39/'2024'!D39)),"",((+ANUAL!D39/'2024'!D39)-1))</f>
        <v>-7.317073170731736E-2</v>
      </c>
      <c r="D5" s="61">
        <f>IF(ISERROR((+ANUAL!E39/'2024'!E39)),"",((+ANUAL!E39/'2024'!E39)-1))</f>
        <v>-7.3170731707317249E-2</v>
      </c>
      <c r="E5" s="57">
        <f>IF(ISERROR((+ANUAL!F39/'2024'!F39)),"",((+ANUAL!F39/'2024'!F39)-1))</f>
        <v>-7.4211502782931871E-2</v>
      </c>
      <c r="F5" s="57">
        <f>IF(ISERROR((+ANUAL!G39/'2024'!G39)),"",((+ANUAL!G39/'2024'!G39)-1))</f>
        <v>-0.10119047619047628</v>
      </c>
      <c r="G5" s="57">
        <f>IF(ISERROR((+ANUAL!H39/'2024'!H39)),"",((+ANUAL!H39/'2024'!H39)-1))</f>
        <v>-0.13725490196078427</v>
      </c>
      <c r="H5" s="57">
        <f>IF(ISERROR((+ANUAL!I39/'2024'!I39)),"",((+ANUAL!I39/'2024'!I39)-1))</f>
        <v>-0.18393234672304415</v>
      </c>
      <c r="I5" s="57">
        <f>IF(ISERROR((+ANUAL!J39/'2024'!J39)),"",((+ANUAL!J39/'2024'!J39)-1))</f>
        <v>-0.16860465116279066</v>
      </c>
      <c r="J5" s="57" t="str">
        <f>IF(ISERROR((+ANUAL!K39/'2024'!K39)),"",((+ANUAL!K39/'2024'!K39)-1))</f>
        <v/>
      </c>
      <c r="K5" s="57" t="str">
        <f>IF(ISERROR((+ANUAL!L39/'2024'!L39)),"",((+ANUAL!L39/'2024'!L39)-1))</f>
        <v/>
      </c>
      <c r="L5" s="57">
        <f>IF(ISERROR((+ANUAL!M39/'2024'!M39)),"",((+ANUAL!M39/'2024'!M39)-1))</f>
        <v>-1</v>
      </c>
      <c r="M5" s="57">
        <f>IF(ISERROR((+ANUAL!N39/'2024'!N39)),"",((+ANUAL!N39/'2024'!N39)-1))</f>
        <v>-1</v>
      </c>
    </row>
    <row r="6" spans="1:13" x14ac:dyDescent="0.2">
      <c r="A6" t="s">
        <v>32</v>
      </c>
      <c r="B6" s="57">
        <f>IF(ISERROR((+ANUAL!C40/'2024'!C40)),"",((+ANUAL!C40/'2024'!C40)-1))</f>
        <v>-0.51470588235294112</v>
      </c>
      <c r="C6" s="57">
        <f>IF(ISERROR((+ANUAL!D40/'2024'!D40)),"",((+ANUAL!D40/'2024'!D40)-1))</f>
        <v>-0.32799999999999974</v>
      </c>
      <c r="D6" s="57">
        <f>IF(ISERROR((+ANUAL!E40/'2024'!E40)),"",((+ANUAL!E40/'2024'!E40)-1))</f>
        <v>-0.15151515151515138</v>
      </c>
      <c r="E6" s="57">
        <f>IF(ISERROR((+ANUAL!F40/'2024'!F40)),"",((+ANUAL!F40/'2024'!F40)-1))</f>
        <v>0.28625954198473269</v>
      </c>
      <c r="F6" s="57">
        <f>IF(ISERROR((+ANUAL!G40/'2024'!G40)),"",((+ANUAL!G40/'2024'!G40)-1))</f>
        <v>-8.2733812949640217E-2</v>
      </c>
      <c r="G6" s="57">
        <f>IF(ISERROR((+ANUAL!H40/'2024'!H40)),"",((+ANUAL!H40/'2024'!H40)-1))</f>
        <v>-0.16061046511627897</v>
      </c>
      <c r="H6" s="61">
        <f>IF(ISERROR((+ANUAL!I40/'2024'!I40)),"",((+ANUAL!I40/'2024'!I40)-1))</f>
        <v>-0.24628099173553697</v>
      </c>
      <c r="I6" s="61">
        <f>IF(ISERROR((+ANUAL!J40/'2024'!J40)),"",((+ANUAL!J40/'2024'!J40)-1))</f>
        <v>9.765625E-3</v>
      </c>
      <c r="J6" s="57" t="str">
        <f>IF(ISERROR((+ANUAL!K40/'2024'!K40)),"",((+ANUAL!K40/'2024'!K40)-1))</f>
        <v/>
      </c>
      <c r="K6" s="57" t="str">
        <f>IF(ISERROR((+ANUAL!L40/'2024'!L40)),"",((+ANUAL!L40/'2024'!L40)-1))</f>
        <v/>
      </c>
      <c r="L6" s="57">
        <f>IF(ISERROR((+ANUAL!M40/'2024'!M40)),"",((+ANUAL!M40/'2024'!M40)-1))</f>
        <v>-1</v>
      </c>
      <c r="M6" s="57">
        <f>IF(ISERROR((+ANUAL!N40/'2024'!N40)),"",((+ANUAL!N40/'2024'!N40)-1))</f>
        <v>-1</v>
      </c>
    </row>
    <row r="7" spans="1:13" x14ac:dyDescent="0.2">
      <c r="A7" t="s">
        <v>48</v>
      </c>
      <c r="B7">
        <v>0</v>
      </c>
      <c r="C7">
        <v>0</v>
      </c>
      <c r="D7">
        <v>0</v>
      </c>
      <c r="E7" s="33">
        <v>0</v>
      </c>
      <c r="F7" s="33">
        <v>0</v>
      </c>
      <c r="G7">
        <v>0</v>
      </c>
      <c r="H7">
        <v>0</v>
      </c>
      <c r="I7" s="33">
        <v>0</v>
      </c>
      <c r="J7" s="33">
        <v>0</v>
      </c>
      <c r="K7" s="33">
        <v>1</v>
      </c>
      <c r="L7" s="33">
        <v>2</v>
      </c>
      <c r="M7" s="33">
        <v>0</v>
      </c>
    </row>
    <row r="8" spans="1:13" x14ac:dyDescent="0.2">
      <c r="A8" s="1" t="s">
        <v>33</v>
      </c>
      <c r="B8" t="s">
        <v>34</v>
      </c>
    </row>
    <row r="9" spans="1:13" x14ac:dyDescent="0.2">
      <c r="A9" s="1" t="s">
        <v>30</v>
      </c>
      <c r="B9" t="s">
        <v>35</v>
      </c>
    </row>
    <row r="10" spans="1:13" x14ac:dyDescent="0.2">
      <c r="A10" s="1" t="s">
        <v>31</v>
      </c>
      <c r="B10" t="s">
        <v>36</v>
      </c>
    </row>
    <row r="11" spans="1:13" x14ac:dyDescent="0.2">
      <c r="A11" s="1" t="s">
        <v>32</v>
      </c>
      <c r="B11" t="s">
        <v>37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L47"/>
  <sheetViews>
    <sheetView topLeftCell="FO1" zoomScale="95" zoomScaleNormal="95" workbookViewId="0">
      <selection activeCell="GK17" sqref="GK17"/>
    </sheetView>
  </sheetViews>
  <sheetFormatPr baseColWidth="10" defaultRowHeight="12.75" x14ac:dyDescent="0.2"/>
  <sheetData>
    <row r="1" spans="1:194" x14ac:dyDescent="0.2">
      <c r="A1" t="s">
        <v>70</v>
      </c>
    </row>
    <row r="4" spans="1:194" ht="13.5" thickBot="1" x14ac:dyDescent="0.25">
      <c r="C4" s="32">
        <v>39814</v>
      </c>
      <c r="D4" s="32">
        <v>39845</v>
      </c>
      <c r="E4" s="32">
        <v>39873</v>
      </c>
      <c r="F4" s="32">
        <v>39904</v>
      </c>
      <c r="G4" s="32">
        <v>39934</v>
      </c>
      <c r="H4" s="32">
        <v>39965</v>
      </c>
      <c r="I4" s="32">
        <v>39995</v>
      </c>
      <c r="J4" s="32">
        <v>40026</v>
      </c>
      <c r="K4" s="32">
        <v>40057</v>
      </c>
      <c r="L4" s="32">
        <v>40087</v>
      </c>
      <c r="M4" s="32">
        <v>40118</v>
      </c>
      <c r="N4" s="32">
        <v>40148</v>
      </c>
      <c r="O4" s="32">
        <v>40179</v>
      </c>
      <c r="P4" s="32">
        <v>40210</v>
      </c>
      <c r="Q4" s="32">
        <v>40238</v>
      </c>
      <c r="R4" s="32">
        <v>40269</v>
      </c>
      <c r="S4" s="32">
        <v>40299</v>
      </c>
      <c r="T4" s="32">
        <v>40330</v>
      </c>
      <c r="U4" s="32">
        <v>40360</v>
      </c>
      <c r="V4" s="32">
        <v>40391</v>
      </c>
      <c r="W4" s="32">
        <v>40422</v>
      </c>
      <c r="X4" s="32">
        <v>40452</v>
      </c>
      <c r="Y4" s="32">
        <v>40483</v>
      </c>
      <c r="Z4" s="32">
        <v>40513</v>
      </c>
      <c r="AA4" s="32">
        <v>40544</v>
      </c>
      <c r="AB4" s="32">
        <v>40575</v>
      </c>
      <c r="AC4" s="32">
        <v>40603</v>
      </c>
      <c r="AD4" s="32">
        <v>40634</v>
      </c>
      <c r="AE4" s="32">
        <v>40664</v>
      </c>
      <c r="AF4" s="32">
        <v>40695</v>
      </c>
      <c r="AG4" s="32">
        <v>40725</v>
      </c>
      <c r="AH4" s="32">
        <v>40756</v>
      </c>
      <c r="AI4" s="32">
        <v>40787</v>
      </c>
      <c r="AJ4" s="32">
        <v>40817</v>
      </c>
      <c r="AK4" s="32">
        <v>40848</v>
      </c>
      <c r="AL4" s="32">
        <v>40878</v>
      </c>
      <c r="AM4" s="32">
        <v>40909</v>
      </c>
      <c r="AN4" s="32">
        <v>40940</v>
      </c>
      <c r="AO4" s="32">
        <v>40969</v>
      </c>
      <c r="AP4" s="32">
        <v>41000</v>
      </c>
      <c r="AQ4" s="32">
        <v>41030</v>
      </c>
      <c r="AR4" s="32">
        <v>41061</v>
      </c>
      <c r="AS4" s="32">
        <v>41091</v>
      </c>
      <c r="AT4" s="32">
        <v>41122</v>
      </c>
      <c r="AU4" s="32">
        <v>41153</v>
      </c>
      <c r="AV4" s="32">
        <v>41183</v>
      </c>
      <c r="AW4" s="32">
        <v>41214</v>
      </c>
      <c r="AX4" s="32">
        <v>41244</v>
      </c>
      <c r="AY4" s="32">
        <v>41275</v>
      </c>
      <c r="AZ4" s="32">
        <v>41306</v>
      </c>
      <c r="BA4" s="32">
        <v>41334</v>
      </c>
      <c r="BB4" s="32">
        <v>41365</v>
      </c>
      <c r="BC4" s="32">
        <v>41395</v>
      </c>
      <c r="BD4" s="32">
        <v>41426</v>
      </c>
      <c r="BE4" s="32">
        <v>41456</v>
      </c>
      <c r="BF4" s="32">
        <v>41487</v>
      </c>
      <c r="BG4" s="32">
        <v>41518</v>
      </c>
      <c r="BH4" s="32">
        <v>41548</v>
      </c>
      <c r="BI4" s="32">
        <v>41579</v>
      </c>
      <c r="BJ4" s="32">
        <v>41609</v>
      </c>
      <c r="BK4" s="32">
        <v>41640</v>
      </c>
      <c r="BL4" s="32">
        <v>41671</v>
      </c>
      <c r="BM4" s="32">
        <v>41699</v>
      </c>
      <c r="BN4" s="32">
        <v>41730</v>
      </c>
      <c r="BO4" s="32">
        <v>41760</v>
      </c>
      <c r="BP4" s="32">
        <v>41791</v>
      </c>
      <c r="BQ4" s="32">
        <v>41821</v>
      </c>
      <c r="BR4" s="32">
        <v>41852</v>
      </c>
      <c r="BS4" s="32">
        <v>41883</v>
      </c>
      <c r="BT4" s="32">
        <v>41913</v>
      </c>
      <c r="BU4" s="32">
        <v>41944</v>
      </c>
      <c r="BV4" s="32">
        <v>41974</v>
      </c>
      <c r="BW4" s="32">
        <v>42005</v>
      </c>
      <c r="BX4" s="32">
        <v>42036</v>
      </c>
      <c r="BY4" s="32">
        <v>42064</v>
      </c>
      <c r="BZ4" s="32">
        <v>42095</v>
      </c>
      <c r="CA4" s="32">
        <v>42125</v>
      </c>
      <c r="CB4" s="32">
        <v>42156</v>
      </c>
      <c r="CC4" s="32">
        <v>42186</v>
      </c>
      <c r="CD4" s="32">
        <v>42217</v>
      </c>
      <c r="CE4" s="32">
        <v>42248</v>
      </c>
      <c r="CF4" s="32">
        <v>42278</v>
      </c>
      <c r="CG4" s="32">
        <v>42309</v>
      </c>
      <c r="CH4" s="32">
        <v>42339</v>
      </c>
      <c r="CI4" s="32">
        <v>42370</v>
      </c>
      <c r="CJ4" s="32">
        <v>42401</v>
      </c>
      <c r="CK4" s="32">
        <v>42430</v>
      </c>
      <c r="CL4" s="32">
        <v>42461</v>
      </c>
      <c r="CM4" s="32">
        <v>42491</v>
      </c>
      <c r="CN4" s="32">
        <v>42522</v>
      </c>
      <c r="CO4" s="32">
        <v>42552</v>
      </c>
      <c r="CP4" s="32">
        <v>42583</v>
      </c>
      <c r="CQ4" s="32">
        <v>42614</v>
      </c>
      <c r="CR4" s="32">
        <v>42644</v>
      </c>
      <c r="CS4" s="32">
        <v>42675</v>
      </c>
      <c r="CT4" s="32">
        <v>42705</v>
      </c>
      <c r="CU4" s="32">
        <v>42736</v>
      </c>
      <c r="CV4" s="32">
        <v>42767</v>
      </c>
      <c r="CW4" s="32">
        <v>42795</v>
      </c>
      <c r="CX4" s="32">
        <v>42826</v>
      </c>
      <c r="CY4" s="32">
        <v>42856</v>
      </c>
      <c r="CZ4" s="32">
        <v>42887</v>
      </c>
      <c r="DA4" s="32">
        <v>42917</v>
      </c>
      <c r="DB4" s="32">
        <v>42948</v>
      </c>
      <c r="DC4" s="32">
        <v>42979</v>
      </c>
      <c r="DD4" s="32">
        <v>43009</v>
      </c>
      <c r="DE4" s="32">
        <v>43040</v>
      </c>
      <c r="DF4" s="32">
        <v>43070</v>
      </c>
      <c r="DG4" s="32">
        <v>43101</v>
      </c>
      <c r="DH4" s="32">
        <v>43132</v>
      </c>
      <c r="DI4" s="32">
        <v>43160</v>
      </c>
      <c r="DJ4" s="32">
        <v>43191</v>
      </c>
      <c r="DK4" s="32">
        <v>43221</v>
      </c>
      <c r="DL4" s="32">
        <v>43252</v>
      </c>
      <c r="DM4" s="32">
        <v>43282</v>
      </c>
      <c r="DN4" s="32">
        <v>43313</v>
      </c>
      <c r="DO4" s="32">
        <v>43344</v>
      </c>
      <c r="DP4" s="32">
        <v>43374</v>
      </c>
      <c r="DQ4" s="32">
        <v>43405</v>
      </c>
      <c r="DR4" s="32">
        <v>43435</v>
      </c>
      <c r="DS4" s="32">
        <v>43466</v>
      </c>
      <c r="DT4" s="32">
        <v>43497</v>
      </c>
      <c r="DU4" s="32">
        <v>43525</v>
      </c>
      <c r="DV4" s="32">
        <v>43556</v>
      </c>
      <c r="DW4" s="32">
        <v>43586</v>
      </c>
      <c r="DX4" s="32">
        <v>43617</v>
      </c>
      <c r="DY4" s="32">
        <v>43647</v>
      </c>
      <c r="DZ4" s="32">
        <v>43678</v>
      </c>
      <c r="EA4" s="32">
        <v>43709</v>
      </c>
      <c r="EB4" s="32">
        <v>43739</v>
      </c>
      <c r="EC4" s="32">
        <v>43770</v>
      </c>
      <c r="ED4" s="32">
        <v>43800</v>
      </c>
      <c r="EE4" s="32">
        <v>43831</v>
      </c>
      <c r="EF4" s="32">
        <v>43862</v>
      </c>
      <c r="EG4" s="32">
        <v>43891</v>
      </c>
      <c r="EH4" s="32">
        <v>43922</v>
      </c>
      <c r="EI4" s="32">
        <v>43952</v>
      </c>
      <c r="EJ4" s="32">
        <v>43983</v>
      </c>
      <c r="EK4" s="32">
        <v>44013</v>
      </c>
      <c r="EL4" s="32">
        <v>44044</v>
      </c>
      <c r="EM4" s="32">
        <v>44075</v>
      </c>
      <c r="EN4" s="32">
        <v>44105</v>
      </c>
      <c r="EO4" s="32">
        <v>44136</v>
      </c>
      <c r="EP4" s="32">
        <v>44166</v>
      </c>
      <c r="EQ4" s="32">
        <v>44197</v>
      </c>
      <c r="ER4" s="32">
        <v>44228</v>
      </c>
      <c r="ES4" s="32">
        <v>44256</v>
      </c>
      <c r="ET4" s="32">
        <v>44287</v>
      </c>
      <c r="EU4" s="32">
        <v>44317</v>
      </c>
      <c r="EV4" s="32">
        <v>44348</v>
      </c>
      <c r="EW4" s="32">
        <v>44378</v>
      </c>
      <c r="EX4" s="32">
        <v>44409</v>
      </c>
      <c r="EY4" s="32">
        <v>44440</v>
      </c>
      <c r="EZ4" s="32">
        <v>44470</v>
      </c>
      <c r="FA4" s="32">
        <v>44501</v>
      </c>
      <c r="FB4" s="32">
        <v>44531</v>
      </c>
      <c r="FC4" s="32">
        <v>44562</v>
      </c>
      <c r="FD4" s="32">
        <v>44593</v>
      </c>
      <c r="FE4" s="32">
        <v>44621</v>
      </c>
      <c r="FF4" s="32">
        <v>44652</v>
      </c>
      <c r="FG4" s="32">
        <v>44682</v>
      </c>
      <c r="FH4" s="32">
        <v>44713</v>
      </c>
      <c r="FI4" s="32">
        <v>44743</v>
      </c>
      <c r="FJ4" s="32">
        <v>44774</v>
      </c>
      <c r="FK4" s="32">
        <v>44805</v>
      </c>
      <c r="FL4" s="32">
        <v>44835</v>
      </c>
      <c r="FM4" s="32">
        <v>44866</v>
      </c>
      <c r="FN4" s="32">
        <v>44896</v>
      </c>
      <c r="FO4" s="32">
        <v>44927</v>
      </c>
      <c r="FP4" s="32">
        <v>44958</v>
      </c>
      <c r="FQ4" s="32">
        <v>44986</v>
      </c>
      <c r="FR4" s="32">
        <v>45017</v>
      </c>
      <c r="FS4" s="32">
        <v>45047</v>
      </c>
      <c r="FT4" s="32">
        <v>45078</v>
      </c>
      <c r="FU4" s="32">
        <v>45108</v>
      </c>
      <c r="FV4" s="32">
        <v>45139</v>
      </c>
      <c r="FW4" s="32">
        <v>45170</v>
      </c>
      <c r="FX4" s="32">
        <v>45200</v>
      </c>
      <c r="FY4" s="32">
        <v>45231</v>
      </c>
      <c r="FZ4" s="32">
        <v>45261</v>
      </c>
      <c r="GA4" s="32">
        <v>45292</v>
      </c>
      <c r="GB4" s="32">
        <v>45323</v>
      </c>
      <c r="GC4" s="32">
        <v>45352</v>
      </c>
      <c r="GD4" s="32">
        <v>45383</v>
      </c>
      <c r="GE4" s="32">
        <v>45413</v>
      </c>
      <c r="GF4" s="32">
        <v>45444</v>
      </c>
      <c r="GG4" s="32">
        <v>45474</v>
      </c>
      <c r="GH4" s="32">
        <v>45505</v>
      </c>
      <c r="GI4" s="32">
        <v>45536</v>
      </c>
      <c r="GJ4" s="32">
        <v>45566</v>
      </c>
      <c r="GK4" s="32">
        <v>45597</v>
      </c>
      <c r="GL4" s="32">
        <v>45627</v>
      </c>
    </row>
    <row r="5" spans="1:194" x14ac:dyDescent="0.2">
      <c r="A5" s="9" t="s">
        <v>6</v>
      </c>
      <c r="B5" s="29" t="s">
        <v>7</v>
      </c>
      <c r="C5" s="44">
        <v>0.64166666666666661</v>
      </c>
      <c r="D5" s="44">
        <v>0.79090909090909089</v>
      </c>
      <c r="E5" s="44">
        <v>0.9916666666666667</v>
      </c>
      <c r="F5" s="44">
        <v>0.88333333333333341</v>
      </c>
      <c r="G5" s="44">
        <v>0.79999999999999993</v>
      </c>
      <c r="H5" s="44">
        <v>1.0923076923076924</v>
      </c>
      <c r="I5" s="44">
        <v>1.6961538461538466</v>
      </c>
      <c r="J5" s="44">
        <v>1.4269230769230767</v>
      </c>
      <c r="K5" s="44">
        <v>1.3166666666666669</v>
      </c>
      <c r="L5" s="44">
        <v>1.3000000000000003</v>
      </c>
      <c r="M5" s="44">
        <v>1.2142857142857142</v>
      </c>
      <c r="N5" s="44">
        <v>1.5</v>
      </c>
      <c r="O5" s="44">
        <v>1.5999999999999999</v>
      </c>
      <c r="P5" s="44">
        <v>1.5833333333333333</v>
      </c>
      <c r="Q5" s="44">
        <v>1.6142857142857143</v>
      </c>
      <c r="R5" s="44">
        <v>1.6583333333333334</v>
      </c>
      <c r="S5" s="44">
        <v>1.3076923076923077</v>
      </c>
      <c r="T5" s="44">
        <v>2.069230769230769</v>
      </c>
      <c r="U5" s="44">
        <v>2.8857142857142861</v>
      </c>
      <c r="V5" s="44">
        <v>4.9230769230769234</v>
      </c>
      <c r="W5" s="44">
        <v>2.0846153846153843</v>
      </c>
      <c r="X5" s="44">
        <v>2.15</v>
      </c>
      <c r="Y5" s="44">
        <v>1.7333333333333332</v>
      </c>
      <c r="Z5" s="44">
        <v>2.4916666666666663</v>
      </c>
      <c r="AA5" s="44">
        <v>1.5</v>
      </c>
      <c r="AB5" s="44">
        <v>1.958333333333333</v>
      </c>
      <c r="AC5" s="44">
        <v>1.9076923076923076</v>
      </c>
      <c r="AD5" s="44">
        <v>1.6999999999999995</v>
      </c>
      <c r="AE5" s="44">
        <v>2.0769230769230766</v>
      </c>
      <c r="AF5" s="44">
        <v>2.1750000000000003</v>
      </c>
      <c r="AG5" s="44">
        <v>2.3909090909090911</v>
      </c>
      <c r="AH5" s="44">
        <v>2.2214285714285711</v>
      </c>
      <c r="AI5" s="44">
        <v>2.4153846153846152</v>
      </c>
      <c r="AJ5" s="44">
        <v>1.578571428571429</v>
      </c>
      <c r="AK5" s="44">
        <v>2.2076923076923074</v>
      </c>
      <c r="AL5" s="44">
        <v>2.6153846153846154</v>
      </c>
      <c r="AM5" s="44">
        <v>2.9538461538461536</v>
      </c>
      <c r="AN5" s="44">
        <v>1.8338461538461541</v>
      </c>
      <c r="AO5" s="44">
        <v>2.1507692307692308</v>
      </c>
      <c r="AP5" s="44">
        <v>2.4636363636363638</v>
      </c>
      <c r="AQ5" s="44">
        <v>2.0000000000000004</v>
      </c>
      <c r="AR5" s="44">
        <v>2.2538461538461543</v>
      </c>
      <c r="AS5" s="44">
        <v>2.0923076923076924</v>
      </c>
      <c r="AT5" s="44">
        <v>2</v>
      </c>
      <c r="AU5" s="44">
        <v>2</v>
      </c>
      <c r="AV5" s="44">
        <v>2.046153846153846</v>
      </c>
      <c r="AW5" s="44">
        <v>2</v>
      </c>
      <c r="AX5" s="44">
        <v>2</v>
      </c>
      <c r="AY5" s="44">
        <v>2.1999999999999993</v>
      </c>
      <c r="AZ5" s="44">
        <v>2.3999999999999995</v>
      </c>
      <c r="BA5" s="44">
        <v>2.0769230769230771</v>
      </c>
      <c r="BB5" s="44">
        <v>2</v>
      </c>
      <c r="BC5" s="44">
        <v>2</v>
      </c>
      <c r="BD5" s="44">
        <v>2.0333333333333332</v>
      </c>
      <c r="BE5" s="44">
        <v>2.138461538461538</v>
      </c>
      <c r="BF5" s="44">
        <v>2.1100000000000003</v>
      </c>
      <c r="BG5" s="44">
        <v>2</v>
      </c>
      <c r="BH5" s="44">
        <v>2.0769230769230771</v>
      </c>
      <c r="BI5" s="44">
        <v>2.5249999999999999</v>
      </c>
      <c r="BJ5" s="44">
        <v>2.5</v>
      </c>
      <c r="BK5" s="44">
        <v>2.1692307692307695</v>
      </c>
      <c r="BL5" s="44">
        <v>1.9166666666666667</v>
      </c>
      <c r="BM5" s="44">
        <v>2.0461538461538464</v>
      </c>
      <c r="BN5" s="44">
        <v>2</v>
      </c>
      <c r="BO5" s="44">
        <v>2.3250000000000002</v>
      </c>
      <c r="BP5" s="44">
        <v>3.1538461538461537</v>
      </c>
      <c r="BQ5" s="44">
        <v>3.1714285714285717</v>
      </c>
      <c r="BR5" s="44">
        <v>3.0307692307692307</v>
      </c>
      <c r="BS5" s="44">
        <v>2.9230769230769229</v>
      </c>
      <c r="BT5" s="44">
        <v>2</v>
      </c>
      <c r="BU5" s="44">
        <v>2.2076923076923078</v>
      </c>
      <c r="BV5" s="44">
        <v>1.9142857142857146</v>
      </c>
      <c r="BW5" s="44">
        <v>2.0714285714285716</v>
      </c>
      <c r="BX5" s="44">
        <v>1.8000000000000005</v>
      </c>
      <c r="BY5" s="44">
        <v>2.0769230769230766</v>
      </c>
      <c r="BZ5" s="44">
        <v>2.4181818181818184</v>
      </c>
      <c r="CA5" s="44">
        <v>2.1</v>
      </c>
      <c r="CB5" s="44">
        <v>2.6769230769230767</v>
      </c>
      <c r="CC5" s="44">
        <v>2.4749999999999996</v>
      </c>
      <c r="CD5" s="44">
        <v>3.5230769230769234</v>
      </c>
      <c r="CE5" s="44">
        <v>3.4285714285714284</v>
      </c>
      <c r="CF5" s="44">
        <v>2.8461538461538458</v>
      </c>
      <c r="CG5" s="44">
        <v>2.9071428571428575</v>
      </c>
      <c r="CH5" s="44">
        <v>2.9933333333333332</v>
      </c>
      <c r="CI5" s="44">
        <v>2.7461538461538462</v>
      </c>
      <c r="CJ5" s="44">
        <v>2.6461538461538461</v>
      </c>
      <c r="CK5" s="44">
        <v>2.8538461538461539</v>
      </c>
      <c r="CL5" s="44">
        <v>3.1142857142857139</v>
      </c>
      <c r="CM5" s="44">
        <v>3.0923076923076924</v>
      </c>
      <c r="CN5" s="44">
        <v>3.1428571428571423</v>
      </c>
      <c r="CO5" s="44">
        <v>3.7916666666666665</v>
      </c>
      <c r="CP5" s="44">
        <v>4.1000000000000005</v>
      </c>
      <c r="CQ5" s="44">
        <v>3.7692307692307692</v>
      </c>
      <c r="CR5" s="44">
        <v>3.9714285714285706</v>
      </c>
      <c r="CS5" s="44">
        <v>4.1846153846153848</v>
      </c>
      <c r="CT5" s="44">
        <v>4.0428571428571436</v>
      </c>
      <c r="CU5" s="44">
        <v>3.9642857142857149</v>
      </c>
      <c r="CV5" s="44">
        <v>3.4923076923076914</v>
      </c>
      <c r="CW5" s="44">
        <v>3.4330769230769231</v>
      </c>
      <c r="CX5" s="44">
        <v>3.3818181818181823</v>
      </c>
      <c r="CY5" s="44">
        <v>2.8</v>
      </c>
      <c r="CZ5" s="44">
        <v>3</v>
      </c>
      <c r="DA5" s="44">
        <v>4.0181818181818185</v>
      </c>
      <c r="DB5" s="44">
        <v>4</v>
      </c>
      <c r="DC5" s="44">
        <v>4.5</v>
      </c>
      <c r="DD5" s="44">
        <v>2</v>
      </c>
      <c r="DE5" s="44">
        <v>3.3083333333333336</v>
      </c>
      <c r="DF5" s="44">
        <v>1.2727272727272727</v>
      </c>
      <c r="DG5" s="44">
        <v>2.8928571428571428</v>
      </c>
      <c r="DH5" s="44">
        <v>4</v>
      </c>
      <c r="DI5" s="44">
        <v>4.2000000000000011</v>
      </c>
      <c r="DJ5" s="44">
        <v>4.2000000000000011</v>
      </c>
      <c r="DK5" s="44">
        <v>4.3230769230769237</v>
      </c>
      <c r="DL5" s="44">
        <v>4.5999999999999996</v>
      </c>
      <c r="DM5" s="44">
        <v>4.7307692307692317</v>
      </c>
      <c r="DN5" s="44">
        <v>4.2999999999999989</v>
      </c>
      <c r="DO5" s="44">
        <v>4.2999999999999989</v>
      </c>
      <c r="DP5" s="44">
        <v>4.2</v>
      </c>
      <c r="DQ5" s="44">
        <v>4.2230769230769223</v>
      </c>
      <c r="DR5" s="44">
        <v>4.2999999999999989</v>
      </c>
      <c r="DS5" s="44">
        <v>2.8928571428571428</v>
      </c>
      <c r="DT5" s="44">
        <v>4</v>
      </c>
      <c r="DU5" s="44">
        <v>4.2000000000000011</v>
      </c>
      <c r="DV5" s="44">
        <v>4.2000000000000011</v>
      </c>
      <c r="DW5" s="44">
        <v>4.3230769230769237</v>
      </c>
      <c r="DX5" s="44">
        <v>4.5999999999999996</v>
      </c>
      <c r="DY5" s="44">
        <v>4.7307692307692317</v>
      </c>
      <c r="DZ5" s="44">
        <v>4.2999999999999989</v>
      </c>
      <c r="EA5" s="44">
        <v>4.2999999999999989</v>
      </c>
      <c r="EB5" s="44">
        <v>4.2</v>
      </c>
      <c r="EC5" s="44">
        <v>4.2230769230769223</v>
      </c>
      <c r="ED5" s="44">
        <v>4.2999999999999989</v>
      </c>
      <c r="EE5" s="44">
        <v>3.1461538461538461</v>
      </c>
      <c r="EF5" s="44">
        <v>2.7708333333333335</v>
      </c>
      <c r="EG5" s="44">
        <v>3.5</v>
      </c>
      <c r="EH5" s="44">
        <v>3.0153846153846149</v>
      </c>
      <c r="EI5" s="44">
        <v>2.7916666666666665</v>
      </c>
      <c r="EJ5" s="44">
        <v>3.1708333333333338</v>
      </c>
      <c r="EK5" s="44">
        <v>3.5500000000000003</v>
      </c>
      <c r="EL5" s="44">
        <v>3.5</v>
      </c>
      <c r="EM5" s="44">
        <v>3.2769230769230764</v>
      </c>
      <c r="EN5" s="44">
        <v>3.365384615384615</v>
      </c>
      <c r="EO5" s="44">
        <v>3.3638461538461537</v>
      </c>
      <c r="EP5" s="44">
        <v>3.1599999999999997</v>
      </c>
      <c r="EQ5" s="44">
        <v>3.1166666666666658</v>
      </c>
      <c r="ER5" s="44">
        <v>3</v>
      </c>
      <c r="ES5" s="44">
        <v>3</v>
      </c>
      <c r="ET5" s="44">
        <v>3.4610000000000003</v>
      </c>
      <c r="EU5" s="44">
        <v>2.9230769230769229</v>
      </c>
      <c r="EV5" s="44">
        <v>3.4846153846153851</v>
      </c>
      <c r="EW5" s="44">
        <v>3.661538461538461</v>
      </c>
      <c r="EX5" s="44">
        <v>3.8599999999999994</v>
      </c>
      <c r="EY5" s="44">
        <v>4.6076923076923082</v>
      </c>
      <c r="EZ5" s="44">
        <v>4.041666666666667</v>
      </c>
      <c r="FA5" s="44">
        <v>4.0999999999999996</v>
      </c>
      <c r="FB5" s="44">
        <v>4.0999999999999996</v>
      </c>
      <c r="FC5" s="44">
        <v>3.1166666666666667</v>
      </c>
      <c r="FD5" s="44">
        <v>3.5615384615384613</v>
      </c>
      <c r="FE5" s="44">
        <v>3.5</v>
      </c>
      <c r="FF5" s="44">
        <v>3.3333333333333335</v>
      </c>
      <c r="FG5" s="44">
        <v>3.2727272727272734</v>
      </c>
      <c r="FH5" s="44">
        <v>3.6399999999999997</v>
      </c>
      <c r="FI5" s="44">
        <v>3.8230769230769228</v>
      </c>
      <c r="FJ5" s="44">
        <v>3.6692307692307695</v>
      </c>
      <c r="FK5" s="44">
        <v>3.5</v>
      </c>
      <c r="FL5" s="44">
        <v>3.5</v>
      </c>
      <c r="FM5" s="44">
        <v>5.1846153846153848</v>
      </c>
      <c r="FN5" s="44">
        <v>3.399999999999999</v>
      </c>
      <c r="FO5" s="44">
        <v>3.2</v>
      </c>
      <c r="FP5" s="44">
        <v>3.399999999999999</v>
      </c>
      <c r="FQ5" s="44">
        <v>3.5714285714285725</v>
      </c>
      <c r="FR5" s="44">
        <v>3.5166666666666671</v>
      </c>
      <c r="FS5" s="44">
        <v>3.2583333333333333</v>
      </c>
      <c r="FT5" s="44">
        <v>3.3</v>
      </c>
      <c r="FU5" s="44">
        <v>3.3600000000000003</v>
      </c>
      <c r="FV5" s="44">
        <v>3.875</v>
      </c>
      <c r="FW5" s="44">
        <v>7.115384615384615</v>
      </c>
      <c r="FX5" s="44">
        <v>3</v>
      </c>
      <c r="FY5" s="44">
        <v>3.5</v>
      </c>
      <c r="FZ5" s="44">
        <v>3.5</v>
      </c>
      <c r="GA5" s="44">
        <v>3.7</v>
      </c>
      <c r="GB5" s="44">
        <v>3.7999999999999994</v>
      </c>
      <c r="GC5" s="44">
        <v>3.7999999999999994</v>
      </c>
      <c r="GD5" s="44">
        <v>3.8461538461538458</v>
      </c>
      <c r="GE5" s="44">
        <v>3.899999999999999</v>
      </c>
      <c r="GF5" s="44">
        <v>3.8636363636363638</v>
      </c>
      <c r="GG5" s="44">
        <v>4</v>
      </c>
      <c r="GH5" s="44">
        <v>4</v>
      </c>
      <c r="GI5" s="44">
        <v>4.75</v>
      </c>
      <c r="GJ5" s="44">
        <v>4.7692307692307692</v>
      </c>
      <c r="GK5" s="44">
        <v>3.5250000000000004</v>
      </c>
      <c r="GL5" s="44">
        <v>3.8</v>
      </c>
    </row>
    <row r="6" spans="1:194" ht="13.5" thickBot="1" x14ac:dyDescent="0.25">
      <c r="A6" s="12"/>
      <c r="B6" s="30" t="s">
        <v>8</v>
      </c>
      <c r="C6" s="44">
        <v>1.25</v>
      </c>
      <c r="D6" s="44">
        <v>1.5727272727272732</v>
      </c>
      <c r="E6" s="44">
        <v>2.2999999999999994</v>
      </c>
      <c r="F6" s="44">
        <v>1.8166666666666671</v>
      </c>
      <c r="G6" s="44">
        <v>1.1999999999999997</v>
      </c>
      <c r="H6" s="44">
        <v>1.5</v>
      </c>
      <c r="I6" s="44">
        <v>2.1269230769230774</v>
      </c>
      <c r="J6" s="44">
        <v>2.5038461538461543</v>
      </c>
      <c r="K6" s="44">
        <v>2.0999999999999996</v>
      </c>
      <c r="L6" s="44">
        <v>2.4461538461538463</v>
      </c>
      <c r="M6" s="44">
        <v>2.157142857142857</v>
      </c>
      <c r="N6" s="44">
        <v>2.1166666666666667</v>
      </c>
      <c r="O6" s="44">
        <v>2.3041666666666667</v>
      </c>
      <c r="P6" s="44">
        <v>1.7749999999999997</v>
      </c>
      <c r="Q6" s="44">
        <v>1.9</v>
      </c>
      <c r="R6" s="44">
        <v>1.7833333333333332</v>
      </c>
      <c r="S6" s="44">
        <v>1.7230769230769232</v>
      </c>
      <c r="T6" s="44">
        <v>2.3461538461538458</v>
      </c>
      <c r="U6" s="44">
        <v>4.8314285714285718</v>
      </c>
      <c r="V6" s="44">
        <v>7.5923076923076929</v>
      </c>
      <c r="W6" s="44">
        <v>2.3692307692307697</v>
      </c>
      <c r="X6" s="44">
        <v>2.5333333333333337</v>
      </c>
      <c r="Y6" s="44">
        <v>1.6666666666666667</v>
      </c>
      <c r="Z6" s="44">
        <v>2.5333333333333328</v>
      </c>
      <c r="AA6" s="44">
        <v>1.3000000000000003</v>
      </c>
      <c r="AB6" s="44">
        <v>2.1999999999999997</v>
      </c>
      <c r="AC6" s="44">
        <v>2.0538461538461545</v>
      </c>
      <c r="AD6" s="44">
        <v>2.2545454545454544</v>
      </c>
      <c r="AE6" s="44">
        <v>2.5</v>
      </c>
      <c r="AF6" s="44">
        <v>2.7999999999999994</v>
      </c>
      <c r="AG6" s="44">
        <v>2.7818181818181826</v>
      </c>
      <c r="AH6" s="44">
        <v>2.8214285714285716</v>
      </c>
      <c r="AI6" s="44">
        <v>2.8769230769230774</v>
      </c>
      <c r="AJ6" s="44">
        <v>2.035714285714286</v>
      </c>
      <c r="AK6" s="44">
        <v>2.2384615384615385</v>
      </c>
      <c r="AL6" s="44">
        <v>2.7076923076923074</v>
      </c>
      <c r="AM6" s="44">
        <v>2.9346153846153835</v>
      </c>
      <c r="AN6" s="44">
        <v>1.7492307692307696</v>
      </c>
      <c r="AO6" s="44">
        <v>2.6076923076923078</v>
      </c>
      <c r="AP6" s="44">
        <v>2.7818181818181817</v>
      </c>
      <c r="AQ6" s="44">
        <v>2.5999999999999992</v>
      </c>
      <c r="AR6" s="44">
        <v>3.6538461538461542</v>
      </c>
      <c r="AS6" s="44">
        <v>2.8923076923076918</v>
      </c>
      <c r="AT6" s="44">
        <v>4.4833333333333334</v>
      </c>
      <c r="AU6" s="44">
        <v>2.4499999999999993</v>
      </c>
      <c r="AV6" s="44">
        <v>3.0307692307692315</v>
      </c>
      <c r="AW6" s="44">
        <v>3.2461538461538453</v>
      </c>
      <c r="AX6" s="44">
        <v>2.9416666666666669</v>
      </c>
      <c r="AY6" s="44">
        <v>3.9999999999999991</v>
      </c>
      <c r="AZ6" s="44">
        <v>2.7416666666666658</v>
      </c>
      <c r="BA6" s="44">
        <v>3.0461538461538464</v>
      </c>
      <c r="BB6" s="44">
        <v>2.9090909090909092</v>
      </c>
      <c r="BC6" s="44">
        <v>2.7692307692307696</v>
      </c>
      <c r="BD6" s="44">
        <v>2.6666666666666665</v>
      </c>
      <c r="BE6" s="44">
        <v>5.5230769230769221</v>
      </c>
      <c r="BF6" s="44">
        <v>4.1899999999999995</v>
      </c>
      <c r="BG6" s="44">
        <v>3.092307692307692</v>
      </c>
      <c r="BH6" s="44">
        <v>2.7846153846153849</v>
      </c>
      <c r="BI6" s="44">
        <v>2.4750000000000001</v>
      </c>
      <c r="BJ6" s="44">
        <v>3.0923076923076924</v>
      </c>
      <c r="BK6" s="44">
        <v>2.9230769230769229</v>
      </c>
      <c r="BL6" s="44">
        <v>2.270833333333333</v>
      </c>
      <c r="BM6" s="44">
        <v>1.6615384615384614</v>
      </c>
      <c r="BN6" s="44">
        <v>1.581818181818182</v>
      </c>
      <c r="BO6" s="44">
        <v>2.0916666666666668</v>
      </c>
      <c r="BP6" s="44">
        <v>2.1076923076923078</v>
      </c>
      <c r="BQ6" s="44">
        <v>5.0178571428571432</v>
      </c>
      <c r="BR6" s="44">
        <v>3.0076923076923072</v>
      </c>
      <c r="BS6" s="44">
        <v>4.3999999999999995</v>
      </c>
      <c r="BT6" s="44">
        <v>3.7742857142857149</v>
      </c>
      <c r="BU6" s="44">
        <v>2.94</v>
      </c>
      <c r="BV6" s="44">
        <v>3.0428571428571431</v>
      </c>
      <c r="BW6" s="44">
        <v>3.4714285714285711</v>
      </c>
      <c r="BX6" s="44">
        <v>2.7916666666666665</v>
      </c>
      <c r="BY6" s="44">
        <v>2.9769230769230766</v>
      </c>
      <c r="BZ6" s="44">
        <v>4.6000000000000005</v>
      </c>
      <c r="CA6" s="44">
        <v>2.7166666666666663</v>
      </c>
      <c r="CB6" s="44">
        <v>3.5538461538461541</v>
      </c>
      <c r="CC6" s="44">
        <v>4.6312500000000005</v>
      </c>
      <c r="CD6" s="44">
        <v>5.6538461538461542</v>
      </c>
      <c r="CE6" s="44">
        <v>5.2785714285714276</v>
      </c>
      <c r="CF6" s="44">
        <v>4.0846153846153843</v>
      </c>
      <c r="CG6" s="44">
        <v>5.1642857142857155</v>
      </c>
      <c r="CH6" s="44">
        <v>5.36</v>
      </c>
      <c r="CI6" s="44">
        <v>4.4000000000000004</v>
      </c>
      <c r="CJ6" s="44">
        <v>3.6817692307692313</v>
      </c>
      <c r="CK6" s="44">
        <v>3.7533230769230772</v>
      </c>
      <c r="CL6" s="44">
        <v>4.5714285714285703</v>
      </c>
      <c r="CM6" s="44">
        <v>4.430769230769231</v>
      </c>
      <c r="CN6" s="44">
        <v>4.3357142857142854</v>
      </c>
      <c r="CO6" s="44">
        <v>4.541666666666667</v>
      </c>
      <c r="CP6" s="44">
        <v>5.3230769230769237</v>
      </c>
      <c r="CQ6" s="44">
        <v>4.7692307692307692</v>
      </c>
      <c r="CR6" s="44">
        <v>4.9214285714285726</v>
      </c>
      <c r="CS6" s="44">
        <v>5.4846153846153847</v>
      </c>
      <c r="CT6" s="44">
        <v>5.4357142857142851</v>
      </c>
      <c r="CU6" s="44">
        <v>5.5357142857142856</v>
      </c>
      <c r="CV6" s="44">
        <v>4.1076923076923082</v>
      </c>
      <c r="CW6" s="44">
        <v>3.8615384615384625</v>
      </c>
      <c r="CX6" s="44">
        <v>4.5090909090909088</v>
      </c>
      <c r="CY6" s="44">
        <v>3.9461538461538459</v>
      </c>
      <c r="CZ6" s="44">
        <v>3.8</v>
      </c>
      <c r="DA6" s="44">
        <v>7.7363636363636354</v>
      </c>
      <c r="DB6" s="44">
        <v>6.5</v>
      </c>
      <c r="DC6" s="44">
        <v>7</v>
      </c>
      <c r="DD6" s="44">
        <v>2.5</v>
      </c>
      <c r="DE6" s="44">
        <v>4.0583333333333336</v>
      </c>
      <c r="DF6" s="44">
        <v>1.9545454545454546</v>
      </c>
      <c r="DG6" s="44">
        <v>2.2071428571428569</v>
      </c>
      <c r="DH6" s="44">
        <v>2.5</v>
      </c>
      <c r="DI6" s="44">
        <v>3.6274999999999999</v>
      </c>
      <c r="DJ6" s="44">
        <v>1.9292307692307693</v>
      </c>
      <c r="DK6" s="44">
        <v>2.4</v>
      </c>
      <c r="DL6" s="44">
        <v>1.5</v>
      </c>
      <c r="DM6" s="44">
        <v>3.292307692307693</v>
      </c>
      <c r="DN6" s="44">
        <v>2.7333333333333338</v>
      </c>
      <c r="DO6" s="44">
        <v>2.5666666666666669</v>
      </c>
      <c r="DP6" s="44">
        <v>2.5</v>
      </c>
      <c r="DQ6" s="44">
        <v>2.8</v>
      </c>
      <c r="DR6" s="44">
        <v>1.8923076923076927</v>
      </c>
      <c r="DS6" s="44">
        <v>2.2071428571428569</v>
      </c>
      <c r="DT6" s="44">
        <v>2.5</v>
      </c>
      <c r="DU6" s="44">
        <v>3.6274999999999999</v>
      </c>
      <c r="DV6" s="44">
        <v>1.9292307692307693</v>
      </c>
      <c r="DW6" s="44">
        <v>2.4</v>
      </c>
      <c r="DX6" s="44">
        <v>1.5</v>
      </c>
      <c r="DY6" s="44">
        <v>3.292307692307693</v>
      </c>
      <c r="DZ6" s="44">
        <v>2.7333333333333338</v>
      </c>
      <c r="EA6" s="44">
        <v>2.5666666666666669</v>
      </c>
      <c r="EB6" s="44">
        <v>2.5</v>
      </c>
      <c r="EC6" s="44">
        <v>2.8</v>
      </c>
      <c r="ED6" s="44">
        <v>1.8923076923076927</v>
      </c>
      <c r="EE6" s="44">
        <v>2.9153846153846152</v>
      </c>
      <c r="EF6" s="44">
        <v>1.6500000000000001</v>
      </c>
      <c r="EG6" s="44">
        <v>2.8</v>
      </c>
      <c r="EH6" s="44">
        <v>2.0769230769230771</v>
      </c>
      <c r="EI6" s="44">
        <v>1.8666666666666669</v>
      </c>
      <c r="EJ6" s="44">
        <v>2.5749999999999997</v>
      </c>
      <c r="EK6" s="44">
        <v>5.5499999999999989</v>
      </c>
      <c r="EL6" s="44">
        <v>5.7153846153846155</v>
      </c>
      <c r="EM6" s="44">
        <v>3.8000000000000003</v>
      </c>
      <c r="EN6" s="44">
        <v>4.2230769230769232</v>
      </c>
      <c r="EO6" s="44">
        <v>3.7461538461538457</v>
      </c>
      <c r="EP6" s="44">
        <v>1.9400000000000002</v>
      </c>
      <c r="EQ6" s="44">
        <v>3.0416666666666665</v>
      </c>
      <c r="ER6" s="44">
        <v>2.25</v>
      </c>
      <c r="ES6" s="44">
        <v>3</v>
      </c>
      <c r="ET6" s="44">
        <v>3.2083333333333326</v>
      </c>
      <c r="EU6" s="44">
        <v>2.1153846153846154</v>
      </c>
      <c r="EV6" s="44">
        <v>3.5538461538461541</v>
      </c>
      <c r="EW6" s="44">
        <v>4.4230769230769234</v>
      </c>
      <c r="EX6" s="44">
        <v>3.13</v>
      </c>
      <c r="EY6" s="44">
        <v>6.453846153846154</v>
      </c>
      <c r="EZ6" s="44">
        <v>5.1833333333333336</v>
      </c>
      <c r="FA6" s="44">
        <v>7.5</v>
      </c>
      <c r="FB6" s="44">
        <v>7.5</v>
      </c>
      <c r="FC6" s="44">
        <v>2.8916666666666671</v>
      </c>
      <c r="FD6" s="44">
        <v>2.8538461538461539</v>
      </c>
      <c r="FE6" s="44">
        <v>3.4166666666666665</v>
      </c>
      <c r="FF6" s="44">
        <v>2.8833333333333333</v>
      </c>
      <c r="FG6" s="44">
        <v>4.2181818181818178</v>
      </c>
      <c r="FH6" s="44">
        <v>6.8</v>
      </c>
      <c r="FI6" s="44">
        <v>4.6923076923076916</v>
      </c>
      <c r="FJ6" s="44">
        <v>3.792307692307693</v>
      </c>
      <c r="FK6" s="44">
        <v>5.5769230769230766</v>
      </c>
      <c r="FL6" s="44">
        <v>7</v>
      </c>
      <c r="FM6" s="44">
        <v>1.2833333333333334</v>
      </c>
      <c r="FN6" s="44">
        <v>3.4</v>
      </c>
      <c r="FO6" s="44">
        <v>2.7461538461538457</v>
      </c>
      <c r="FP6" s="44">
        <v>3.4</v>
      </c>
      <c r="FQ6" s="44">
        <v>2.8285714285714283</v>
      </c>
      <c r="FR6" s="44">
        <v>3.0416666666666661</v>
      </c>
      <c r="FS6" s="44">
        <v>3.2416666666666667</v>
      </c>
      <c r="FT6" s="44">
        <v>5.2090909090909081</v>
      </c>
      <c r="FU6" s="44">
        <v>6.51</v>
      </c>
      <c r="FV6" s="44">
        <v>7.0791666666666666</v>
      </c>
      <c r="FW6" s="44">
        <v>6.9384615384615387</v>
      </c>
      <c r="FX6" s="44">
        <v>5.1692307692307695</v>
      </c>
      <c r="FY6" s="44">
        <v>4.9766666666666666</v>
      </c>
      <c r="FZ6" s="44">
        <v>3.9230769230769229</v>
      </c>
      <c r="GA6" s="44">
        <v>6.4615384615384617</v>
      </c>
      <c r="GB6" s="44">
        <v>3.8666666666666667</v>
      </c>
      <c r="GC6" s="44">
        <v>3</v>
      </c>
      <c r="GD6" s="44">
        <v>3.7307692307692308</v>
      </c>
      <c r="GE6" s="44">
        <v>4.333333333333333</v>
      </c>
      <c r="GF6" s="44">
        <v>5.9545454545454541</v>
      </c>
      <c r="GG6" s="44">
        <v>5.6583333333333341</v>
      </c>
      <c r="GH6" s="44">
        <v>6.6818181818181817</v>
      </c>
      <c r="GI6" s="44">
        <v>7.583333333333333</v>
      </c>
      <c r="GJ6" s="44">
        <v>4.8153846153846152</v>
      </c>
      <c r="GK6" s="44">
        <v>4.416666666666667</v>
      </c>
      <c r="GL6" s="44">
        <v>5.2272727272727275</v>
      </c>
    </row>
    <row r="12" spans="1:194" x14ac:dyDescent="0.2">
      <c r="A12" t="s">
        <v>69</v>
      </c>
    </row>
    <row r="15" spans="1:194" ht="13.5" thickBot="1" x14ac:dyDescent="0.25">
      <c r="C15" s="32">
        <v>39814</v>
      </c>
      <c r="D15" s="32">
        <v>39845</v>
      </c>
      <c r="E15" s="32">
        <v>39873</v>
      </c>
      <c r="F15" s="32">
        <v>39904</v>
      </c>
      <c r="G15" s="32">
        <v>39934</v>
      </c>
      <c r="H15" s="32">
        <v>39965</v>
      </c>
      <c r="I15" s="32">
        <v>39995</v>
      </c>
      <c r="J15" s="32">
        <v>40026</v>
      </c>
      <c r="K15" s="32">
        <v>40057</v>
      </c>
      <c r="L15" s="32">
        <v>40087</v>
      </c>
      <c r="M15" s="32">
        <v>40118</v>
      </c>
      <c r="N15" s="32">
        <v>40148</v>
      </c>
      <c r="O15" s="32">
        <v>40179</v>
      </c>
      <c r="P15" s="32">
        <v>40210</v>
      </c>
      <c r="Q15" s="32">
        <v>40238</v>
      </c>
      <c r="R15" s="32">
        <v>40269</v>
      </c>
      <c r="S15" s="32">
        <v>40299</v>
      </c>
      <c r="T15" s="32">
        <v>40330</v>
      </c>
      <c r="U15" s="32">
        <v>40360</v>
      </c>
      <c r="V15" s="32">
        <v>40391</v>
      </c>
      <c r="W15" s="32">
        <v>40422</v>
      </c>
      <c r="X15" s="32">
        <v>40452</v>
      </c>
      <c r="Y15" s="32">
        <v>40483</v>
      </c>
      <c r="Z15" s="32">
        <v>40513</v>
      </c>
      <c r="AA15" s="32">
        <v>40544</v>
      </c>
      <c r="AB15" s="32">
        <v>40575</v>
      </c>
      <c r="AC15" s="32">
        <v>40603</v>
      </c>
      <c r="AD15" s="32">
        <v>40634</v>
      </c>
      <c r="AE15" s="32">
        <v>40664</v>
      </c>
      <c r="AF15" s="32">
        <v>40695</v>
      </c>
      <c r="AG15" s="32">
        <v>40725</v>
      </c>
      <c r="AH15" s="32">
        <v>40756</v>
      </c>
      <c r="AI15" s="32">
        <v>40787</v>
      </c>
      <c r="AJ15" s="32">
        <v>40817</v>
      </c>
      <c r="AK15" s="32">
        <v>40848</v>
      </c>
      <c r="AL15" s="32">
        <v>40878</v>
      </c>
      <c r="AM15" s="32">
        <v>40909</v>
      </c>
      <c r="AN15" s="32">
        <v>40940</v>
      </c>
      <c r="AO15" s="32">
        <v>40969</v>
      </c>
      <c r="AP15" s="32">
        <v>41000</v>
      </c>
      <c r="AQ15" s="32">
        <v>41030</v>
      </c>
      <c r="AR15" s="32">
        <v>41061</v>
      </c>
      <c r="AS15" s="32">
        <v>41091</v>
      </c>
      <c r="AT15" s="32">
        <v>41122</v>
      </c>
      <c r="AU15" s="32">
        <v>41153</v>
      </c>
      <c r="AV15" s="32">
        <v>41183</v>
      </c>
      <c r="AW15" s="32">
        <v>41214</v>
      </c>
      <c r="AX15" s="32">
        <v>41244</v>
      </c>
      <c r="AY15" s="32">
        <v>41275</v>
      </c>
      <c r="AZ15" s="32">
        <v>41306</v>
      </c>
      <c r="BA15" s="32">
        <v>41334</v>
      </c>
      <c r="BB15" s="32">
        <v>41365</v>
      </c>
      <c r="BC15" s="32">
        <v>41395</v>
      </c>
      <c r="BD15" s="32">
        <v>41426</v>
      </c>
      <c r="BE15" s="32">
        <v>41456</v>
      </c>
      <c r="BF15" s="32">
        <v>41487</v>
      </c>
      <c r="BG15" s="32">
        <v>41518</v>
      </c>
      <c r="BH15" s="32">
        <v>41548</v>
      </c>
      <c r="BI15" s="32">
        <v>41579</v>
      </c>
      <c r="BJ15" s="32">
        <v>41609</v>
      </c>
      <c r="BK15" s="32">
        <v>41640</v>
      </c>
      <c r="BL15" s="32">
        <v>41671</v>
      </c>
      <c r="BM15" s="32">
        <v>41699</v>
      </c>
      <c r="BN15" s="32">
        <v>41730</v>
      </c>
      <c r="BO15" s="32">
        <v>41760</v>
      </c>
      <c r="BP15" s="32">
        <v>41791</v>
      </c>
      <c r="BQ15" s="32">
        <v>41821</v>
      </c>
      <c r="BR15" s="32">
        <v>41852</v>
      </c>
      <c r="BS15" s="32">
        <v>41883</v>
      </c>
      <c r="BT15" s="32">
        <v>41913</v>
      </c>
      <c r="BU15" s="32">
        <v>41944</v>
      </c>
      <c r="BV15" s="32">
        <v>41974</v>
      </c>
      <c r="BW15" s="32">
        <v>42005</v>
      </c>
      <c r="BX15" s="32">
        <v>42036</v>
      </c>
      <c r="BY15" s="32">
        <v>42064</v>
      </c>
      <c r="BZ15" s="32">
        <v>42095</v>
      </c>
      <c r="CA15" s="32">
        <v>42125</v>
      </c>
      <c r="CB15" s="32">
        <v>42156</v>
      </c>
      <c r="CC15" s="32">
        <v>42186</v>
      </c>
      <c r="CD15" s="32">
        <v>42217</v>
      </c>
      <c r="CE15" s="32">
        <v>42248</v>
      </c>
      <c r="CF15" s="32">
        <v>42278</v>
      </c>
      <c r="CG15" s="32">
        <v>42309</v>
      </c>
      <c r="CH15" s="32">
        <v>42339</v>
      </c>
      <c r="CI15" s="32">
        <v>42370</v>
      </c>
      <c r="CJ15" s="32">
        <v>42401</v>
      </c>
      <c r="CK15" s="32">
        <v>42430</v>
      </c>
      <c r="CL15" s="32">
        <v>42461</v>
      </c>
      <c r="CM15" s="32">
        <v>42491</v>
      </c>
      <c r="CN15" s="32">
        <v>42522</v>
      </c>
      <c r="CO15" s="32">
        <v>42552</v>
      </c>
      <c r="CP15" s="32">
        <v>42583</v>
      </c>
      <c r="CQ15" s="32">
        <v>42614</v>
      </c>
      <c r="CR15" s="32">
        <v>42644</v>
      </c>
      <c r="CS15" s="32">
        <v>42675</v>
      </c>
      <c r="CT15" s="32">
        <v>42705</v>
      </c>
      <c r="CU15" s="32">
        <v>42736</v>
      </c>
      <c r="CV15" s="32">
        <v>42767</v>
      </c>
      <c r="CW15" s="32">
        <v>42795</v>
      </c>
      <c r="CX15" s="32">
        <v>42826</v>
      </c>
      <c r="CY15" s="32">
        <v>42856</v>
      </c>
      <c r="CZ15" s="32">
        <v>42887</v>
      </c>
      <c r="DA15" s="32">
        <v>42917</v>
      </c>
      <c r="DB15" s="32">
        <v>42948</v>
      </c>
      <c r="DC15" s="32">
        <v>42979</v>
      </c>
      <c r="DD15" s="32">
        <v>43009</v>
      </c>
      <c r="DE15" s="32">
        <v>43040</v>
      </c>
      <c r="DF15" s="32">
        <v>43070</v>
      </c>
      <c r="DG15" s="32">
        <v>43101</v>
      </c>
      <c r="DH15" s="32">
        <v>43132</v>
      </c>
      <c r="DI15" s="32">
        <v>43160</v>
      </c>
      <c r="DJ15" s="32">
        <v>43191</v>
      </c>
      <c r="DK15" s="32">
        <v>43221</v>
      </c>
      <c r="DL15" s="32">
        <v>43252</v>
      </c>
      <c r="DM15" s="32">
        <v>43282</v>
      </c>
      <c r="DN15" s="32">
        <v>43313</v>
      </c>
      <c r="DO15" s="32">
        <v>43344</v>
      </c>
      <c r="DP15" s="32">
        <v>43374</v>
      </c>
      <c r="DQ15" s="32">
        <v>43405</v>
      </c>
      <c r="DR15" s="32">
        <v>43435</v>
      </c>
      <c r="DS15" s="32">
        <v>43466</v>
      </c>
      <c r="DT15" s="32">
        <v>43497</v>
      </c>
      <c r="DU15" s="32">
        <v>43525</v>
      </c>
      <c r="DV15" s="32">
        <v>43556</v>
      </c>
      <c r="DW15" s="32">
        <v>43586</v>
      </c>
      <c r="DX15" s="32">
        <v>43617</v>
      </c>
      <c r="DY15" s="32">
        <v>43647</v>
      </c>
      <c r="DZ15" s="32">
        <v>43678</v>
      </c>
      <c r="EA15" s="32">
        <v>43709</v>
      </c>
      <c r="EB15" s="32">
        <v>43739</v>
      </c>
      <c r="EC15" s="32">
        <v>43770</v>
      </c>
      <c r="ED15" s="32">
        <v>43800</v>
      </c>
      <c r="EE15" s="32">
        <v>43831</v>
      </c>
      <c r="EF15" s="32">
        <v>43862</v>
      </c>
      <c r="EG15" s="32">
        <v>43891</v>
      </c>
      <c r="EH15" s="32">
        <v>43922</v>
      </c>
      <c r="EI15" s="32">
        <v>43952</v>
      </c>
      <c r="EJ15" s="32">
        <v>43983</v>
      </c>
      <c r="EK15" s="32">
        <v>44013</v>
      </c>
      <c r="EL15" s="32">
        <v>44044</v>
      </c>
      <c r="EM15" s="32">
        <v>44075</v>
      </c>
      <c r="EN15" s="32">
        <v>44105</v>
      </c>
      <c r="EO15" s="32">
        <v>44136</v>
      </c>
      <c r="EP15" s="32">
        <v>44166</v>
      </c>
      <c r="EQ15" s="32">
        <v>44197</v>
      </c>
      <c r="ER15" s="32">
        <v>44228</v>
      </c>
      <c r="ES15" s="32">
        <v>44256</v>
      </c>
      <c r="ET15" s="32">
        <v>44287</v>
      </c>
      <c r="EU15" s="32">
        <v>44317</v>
      </c>
      <c r="EV15" s="32">
        <v>44348</v>
      </c>
      <c r="EW15" s="32">
        <v>44378</v>
      </c>
      <c r="EX15" s="32">
        <v>44409</v>
      </c>
      <c r="EY15" s="32">
        <v>44440</v>
      </c>
      <c r="EZ15" s="32">
        <v>44470</v>
      </c>
      <c r="FA15" s="32">
        <v>44501</v>
      </c>
      <c r="FB15" s="32">
        <v>44531</v>
      </c>
      <c r="FC15" s="32">
        <v>44562</v>
      </c>
      <c r="FD15" s="32">
        <v>44593</v>
      </c>
      <c r="FE15" s="32">
        <v>44621</v>
      </c>
      <c r="FF15" s="32">
        <v>44652</v>
      </c>
      <c r="FG15" s="32">
        <v>44682</v>
      </c>
      <c r="FH15" s="32">
        <v>44713</v>
      </c>
      <c r="FI15" s="32">
        <v>44743</v>
      </c>
      <c r="FJ15" s="32">
        <v>44774</v>
      </c>
      <c r="FK15" s="32">
        <v>44805</v>
      </c>
      <c r="FL15" s="32">
        <v>44835</v>
      </c>
      <c r="FM15" s="32">
        <v>44866</v>
      </c>
      <c r="FN15" s="32">
        <v>44896</v>
      </c>
      <c r="FO15" s="32">
        <v>44927</v>
      </c>
      <c r="FP15" s="32">
        <v>44958</v>
      </c>
      <c r="FQ15" s="32">
        <v>44986</v>
      </c>
      <c r="FR15" s="32">
        <v>45017</v>
      </c>
      <c r="FS15" s="32">
        <v>45047</v>
      </c>
      <c r="FT15" s="32">
        <v>45078</v>
      </c>
      <c r="FU15" s="32">
        <v>45108</v>
      </c>
      <c r="FV15" s="32">
        <v>45139</v>
      </c>
      <c r="FW15" s="32">
        <v>45170</v>
      </c>
      <c r="FX15" s="32">
        <v>45200</v>
      </c>
      <c r="FY15" s="32">
        <v>45231</v>
      </c>
      <c r="FZ15" s="32">
        <v>45261</v>
      </c>
      <c r="GA15" s="32">
        <v>45292</v>
      </c>
      <c r="GB15" s="32">
        <v>45323</v>
      </c>
      <c r="GC15" s="32">
        <v>45352</v>
      </c>
      <c r="GD15" s="32">
        <v>45383</v>
      </c>
      <c r="GE15" s="32">
        <v>45413</v>
      </c>
      <c r="GF15" s="32">
        <v>45444</v>
      </c>
      <c r="GG15" s="32">
        <v>45474</v>
      </c>
      <c r="GH15" s="32">
        <v>45505</v>
      </c>
      <c r="GI15" s="32">
        <v>45536</v>
      </c>
      <c r="GJ15" s="32">
        <v>45566</v>
      </c>
      <c r="GK15" s="32">
        <v>45597</v>
      </c>
      <c r="GL15" s="32">
        <v>45627</v>
      </c>
    </row>
    <row r="16" spans="1:194" x14ac:dyDescent="0.2">
      <c r="A16" s="9" t="s">
        <v>6</v>
      </c>
      <c r="B16" s="29" t="s">
        <v>7</v>
      </c>
      <c r="C16" s="44">
        <v>0.84166666666666679</v>
      </c>
      <c r="D16" s="44">
        <v>1.1363636363636365</v>
      </c>
      <c r="E16" s="44">
        <v>1.1833333333333331</v>
      </c>
      <c r="F16" s="44">
        <v>1.0833333333333333</v>
      </c>
      <c r="G16" s="44">
        <v>1</v>
      </c>
      <c r="H16" s="44">
        <v>1.2923076923076924</v>
      </c>
      <c r="I16" s="44">
        <v>1.8961538461538463</v>
      </c>
      <c r="J16" s="44">
        <v>1.5807692307692309</v>
      </c>
      <c r="K16" s="44">
        <v>1.5166666666666666</v>
      </c>
      <c r="L16" s="44">
        <v>1.5</v>
      </c>
      <c r="M16" s="44">
        <v>1.4071428571428577</v>
      </c>
      <c r="N16" s="44">
        <v>1.7166666666666668</v>
      </c>
      <c r="O16" s="44">
        <v>1.8000000000000005</v>
      </c>
      <c r="P16" s="44">
        <v>1.7499999999999998</v>
      </c>
      <c r="Q16" s="44">
        <v>1.7785714285714285</v>
      </c>
      <c r="R16" s="44">
        <v>1.8666666666666663</v>
      </c>
      <c r="S16" s="44">
        <v>1.4846153846153844</v>
      </c>
      <c r="T16" s="44">
        <v>2.2692307692307692</v>
      </c>
      <c r="U16" s="44">
        <v>3.0307692307692307</v>
      </c>
      <c r="V16" s="44">
        <v>5.384615384615385</v>
      </c>
      <c r="W16" s="44">
        <v>2.2692307692307692</v>
      </c>
      <c r="X16" s="44">
        <v>2.35</v>
      </c>
      <c r="Y16" s="44">
        <v>1.9166666666666667</v>
      </c>
      <c r="Z16" s="44">
        <v>2.75</v>
      </c>
      <c r="AA16" s="44">
        <v>1.6999999999999995</v>
      </c>
      <c r="AB16" s="44">
        <v>2.1583333333333337</v>
      </c>
      <c r="AC16" s="44">
        <v>2.0923076923076924</v>
      </c>
      <c r="AD16" s="44">
        <v>1.8454545454545452</v>
      </c>
      <c r="AE16" s="44">
        <v>2.3384615384615377</v>
      </c>
      <c r="AF16" s="44">
        <v>2.4083333333333332</v>
      </c>
      <c r="AG16" s="44">
        <v>2.6090909090909089</v>
      </c>
      <c r="AH16" s="44">
        <v>2.3769230769230765</v>
      </c>
      <c r="AI16" s="44">
        <v>2.6384615384615389</v>
      </c>
      <c r="AJ16" s="44">
        <v>1.8642857142857143</v>
      </c>
      <c r="AK16" s="44">
        <v>2.5</v>
      </c>
      <c r="AL16" s="44">
        <v>2.8923076923076922</v>
      </c>
      <c r="AM16" s="44">
        <v>3.2423076923076914</v>
      </c>
      <c r="AN16" s="44">
        <v>1.9653846153846151</v>
      </c>
      <c r="AO16" s="44">
        <v>2.3363636363636364</v>
      </c>
      <c r="AP16" s="44">
        <v>2.7727272727272729</v>
      </c>
      <c r="AQ16" s="44">
        <v>2.1692307692307695</v>
      </c>
      <c r="AR16" s="44">
        <v>2.5923076923076924</v>
      </c>
      <c r="AS16" s="44">
        <v>2.2923076923076922</v>
      </c>
      <c r="AT16" s="44">
        <v>2.2083333333333335</v>
      </c>
      <c r="AU16" s="44">
        <v>2.1999999999999997</v>
      </c>
      <c r="AV16" s="44">
        <v>2.2230769230769227</v>
      </c>
      <c r="AW16" s="44">
        <v>2.2230769230769232</v>
      </c>
      <c r="AX16" s="44">
        <v>2.1999999999999997</v>
      </c>
      <c r="AY16" s="44">
        <v>2.4230769230769238</v>
      </c>
      <c r="AZ16" s="44">
        <v>2.6000000000000005</v>
      </c>
      <c r="BA16" s="44">
        <v>2.2769230769230764</v>
      </c>
      <c r="BB16" s="44">
        <v>2.1999999999999997</v>
      </c>
      <c r="BC16" s="44">
        <v>2.1999999999999997</v>
      </c>
      <c r="BD16" s="44">
        <v>2.1999999999999997</v>
      </c>
      <c r="BE16" s="44">
        <v>2.3307692307692305</v>
      </c>
      <c r="BF16" s="44">
        <v>2.33</v>
      </c>
      <c r="BG16" s="44">
        <v>2.1999999999999997</v>
      </c>
      <c r="BH16" s="44">
        <v>2.2769230769230764</v>
      </c>
      <c r="BI16" s="44">
        <v>2.7249999999999996</v>
      </c>
      <c r="BJ16" s="44">
        <v>2.7</v>
      </c>
      <c r="BK16" s="44">
        <v>2.3692307692307688</v>
      </c>
      <c r="BL16" s="44">
        <v>2.1166666666666663</v>
      </c>
      <c r="BM16" s="44">
        <v>2.2461538461538457</v>
      </c>
      <c r="BN16" s="44">
        <v>2.1999999999999997</v>
      </c>
      <c r="BO16" s="44">
        <v>2.5249999999999999</v>
      </c>
      <c r="BP16" s="44">
        <v>3.4076923076923085</v>
      </c>
      <c r="BQ16" s="44">
        <v>3.4285714285714284</v>
      </c>
      <c r="BR16" s="44">
        <v>3.2461538461538462</v>
      </c>
      <c r="BS16" s="44">
        <v>3.2076923076923078</v>
      </c>
      <c r="BT16" s="44">
        <v>2.2357142857142858</v>
      </c>
      <c r="BU16" s="44">
        <v>2.4230769230769229</v>
      </c>
      <c r="BV16" s="44">
        <v>2.1214285714285714</v>
      </c>
      <c r="BW16" s="44">
        <v>2.3142857142857145</v>
      </c>
      <c r="BX16" s="44">
        <v>2</v>
      </c>
      <c r="BY16" s="44">
        <v>2.3461538461538463</v>
      </c>
      <c r="BZ16" s="44">
        <v>2.6285714285714286</v>
      </c>
      <c r="CA16" s="44">
        <v>2.3249999999999997</v>
      </c>
      <c r="CB16" s="44">
        <v>2.9000000000000004</v>
      </c>
      <c r="CC16" s="44">
        <v>2.6529411764705886</v>
      </c>
      <c r="CD16" s="44">
        <v>3.815384615384616</v>
      </c>
      <c r="CE16" s="44">
        <v>3.6571428571428584</v>
      </c>
      <c r="CF16" s="44">
        <v>3.0846153846153843</v>
      </c>
      <c r="CG16" s="44">
        <v>3.1285714285714294</v>
      </c>
      <c r="CH16" s="44">
        <v>3.2266666666666675</v>
      </c>
      <c r="CI16" s="44">
        <v>2.9615384615384617</v>
      </c>
      <c r="CJ16" s="44">
        <v>2.8153846153846152</v>
      </c>
      <c r="CK16" s="44">
        <v>3.092307692307692</v>
      </c>
      <c r="CL16" s="44">
        <v>3.3857142857142866</v>
      </c>
      <c r="CM16" s="44">
        <v>3.3846153846153841</v>
      </c>
      <c r="CN16" s="44">
        <v>3.4257142857142853</v>
      </c>
      <c r="CO16" s="44">
        <v>4.0583333333333336</v>
      </c>
      <c r="CP16" s="44">
        <v>4.3583333333333334</v>
      </c>
      <c r="CQ16" s="44">
        <v>4.1923076923076925</v>
      </c>
      <c r="CR16" s="44">
        <v>4.2428571428571429</v>
      </c>
      <c r="CS16" s="44">
        <v>4.4307692307692301</v>
      </c>
      <c r="CT16" s="44">
        <v>4.3285714285714283</v>
      </c>
      <c r="CU16" s="44">
        <v>4.2285714285714286</v>
      </c>
      <c r="CV16" s="44">
        <v>3.7230769230769232</v>
      </c>
      <c r="CW16" s="44">
        <v>3.6692307692307695</v>
      </c>
      <c r="CX16" s="44">
        <v>3.5818181818181816</v>
      </c>
      <c r="CY16" s="44">
        <v>3</v>
      </c>
      <c r="CZ16" s="44">
        <v>3.2923076923076926</v>
      </c>
      <c r="DA16" s="44">
        <v>4.2249999999999996</v>
      </c>
      <c r="DB16" s="44">
        <v>4.3</v>
      </c>
      <c r="DC16" s="44">
        <v>4.5</v>
      </c>
      <c r="DD16" s="44">
        <v>3.2307692307692313</v>
      </c>
      <c r="DE16" s="44">
        <v>3.4250000000000003</v>
      </c>
      <c r="DF16" s="44">
        <v>1.4727272727272724</v>
      </c>
      <c r="DG16" s="44">
        <v>3.092857142857143</v>
      </c>
      <c r="DH16" s="44">
        <v>4.2000000000000011</v>
      </c>
      <c r="DI16" s="44">
        <v>4.3999999999999995</v>
      </c>
      <c r="DJ16" s="44">
        <v>4.3999999999999995</v>
      </c>
      <c r="DK16" s="44">
        <v>4.5230769230769221</v>
      </c>
      <c r="DL16" s="44">
        <v>4.7999999999999989</v>
      </c>
      <c r="DM16" s="44">
        <v>4.7307692307692317</v>
      </c>
      <c r="DN16" s="44">
        <v>4.5</v>
      </c>
      <c r="DO16" s="44">
        <v>4.5</v>
      </c>
      <c r="DP16" s="44">
        <v>4.4571428571428564</v>
      </c>
      <c r="DQ16" s="44">
        <v>4.4230769230769234</v>
      </c>
      <c r="DR16" s="44">
        <v>4.5</v>
      </c>
      <c r="DS16" s="44">
        <v>3.092857142857143</v>
      </c>
      <c r="DT16" s="44">
        <v>4.2000000000000011</v>
      </c>
      <c r="DU16" s="44">
        <v>4.3999999999999995</v>
      </c>
      <c r="DV16" s="44">
        <v>4.3999999999999995</v>
      </c>
      <c r="DW16" s="44">
        <v>4.5230769230769221</v>
      </c>
      <c r="DX16" s="44">
        <v>4.7999999999999989</v>
      </c>
      <c r="DY16" s="44">
        <v>4.7307692307692317</v>
      </c>
      <c r="DZ16" s="44">
        <v>4.5</v>
      </c>
      <c r="EA16" s="44">
        <v>4.5</v>
      </c>
      <c r="EB16" s="44">
        <v>4.4571428571428564</v>
      </c>
      <c r="EC16" s="44">
        <v>4.4230769230769234</v>
      </c>
      <c r="ED16" s="44">
        <v>4.5</v>
      </c>
      <c r="EE16" s="44">
        <v>3.3461538461538463</v>
      </c>
      <c r="EF16" s="44">
        <v>2.7</v>
      </c>
      <c r="EG16" s="44">
        <v>3.5538461538461545</v>
      </c>
      <c r="EH16" s="44">
        <v>3.2153846153846151</v>
      </c>
      <c r="EI16" s="44">
        <v>2.9916666666666671</v>
      </c>
      <c r="EJ16" s="44">
        <v>3.3541666666666665</v>
      </c>
      <c r="EK16" s="44">
        <v>3.5500000000000003</v>
      </c>
      <c r="EL16" s="44">
        <v>3.7000000000000006</v>
      </c>
      <c r="EM16" s="44">
        <v>3.4769230769230766</v>
      </c>
      <c r="EN16" s="44">
        <v>3.5653846153846152</v>
      </c>
      <c r="EO16" s="44">
        <v>3.5638461538461539</v>
      </c>
      <c r="EP16" s="44">
        <v>3.3599999999999994</v>
      </c>
      <c r="EQ16" s="44">
        <v>3.3166666666666678</v>
      </c>
      <c r="ER16" s="44">
        <v>3.2</v>
      </c>
      <c r="ES16" s="44">
        <v>3.2</v>
      </c>
      <c r="ET16" s="44">
        <v>3.6774999999999998</v>
      </c>
      <c r="EU16" s="44">
        <v>3.1230769230769231</v>
      </c>
      <c r="EV16" s="44">
        <v>3.6846153846153857</v>
      </c>
      <c r="EW16" s="44">
        <v>3.8714285714285706</v>
      </c>
      <c r="EX16" s="44">
        <v>4.0555555555555562</v>
      </c>
      <c r="EY16" s="44">
        <v>4.8230769230769219</v>
      </c>
      <c r="EZ16" s="44">
        <v>4.241666666666668</v>
      </c>
      <c r="FA16" s="44">
        <v>4.1750000000000007</v>
      </c>
      <c r="FB16" s="44">
        <v>4.1750000000000007</v>
      </c>
      <c r="FC16" s="44">
        <v>3.3166666666666669</v>
      </c>
      <c r="FD16" s="44">
        <v>3.7615384615384624</v>
      </c>
      <c r="FE16" s="44">
        <v>3.7000000000000006</v>
      </c>
      <c r="FF16" s="44">
        <v>3.5333333333333337</v>
      </c>
      <c r="FG16" s="44">
        <v>3.4727272727272722</v>
      </c>
      <c r="FH16" s="44">
        <v>3.8200000000000003</v>
      </c>
      <c r="FI16" s="44">
        <v>4.0230769230769239</v>
      </c>
      <c r="FJ16" s="44">
        <v>3.7384615384615389</v>
      </c>
      <c r="FK16" s="44">
        <v>3.7307692307692295</v>
      </c>
      <c r="FL16" s="44">
        <v>3.7153846153846164</v>
      </c>
      <c r="FM16" s="44">
        <v>3.4166666666666661</v>
      </c>
      <c r="FN16" s="44">
        <v>3.600000000000001</v>
      </c>
      <c r="FO16" s="44">
        <v>3.399999999999999</v>
      </c>
      <c r="FP16" s="44">
        <v>3.600000000000001</v>
      </c>
      <c r="FQ16" s="44">
        <v>3.8214285714285707</v>
      </c>
      <c r="FR16" s="44">
        <v>3.816666666666666</v>
      </c>
      <c r="FS16" s="44">
        <v>3.5583333333333336</v>
      </c>
      <c r="FT16" s="44">
        <v>3.600000000000001</v>
      </c>
      <c r="FU16" s="44">
        <v>3.66</v>
      </c>
      <c r="FV16" s="44">
        <v>4.1749999999999989</v>
      </c>
      <c r="FW16" s="44">
        <v>5.4538461538461531</v>
      </c>
      <c r="FX16" s="44">
        <v>3.2999999999999994</v>
      </c>
      <c r="FY16" s="44">
        <v>3.7999999999999994</v>
      </c>
      <c r="FZ16" s="44">
        <v>3.7999999999999994</v>
      </c>
      <c r="GA16" s="44">
        <v>4.0153846153846153</v>
      </c>
      <c r="GB16" s="44">
        <v>4.1000000000000005</v>
      </c>
      <c r="GC16" s="46">
        <v>4.1000000000000005</v>
      </c>
      <c r="GD16" s="44">
        <v>4.1461538461538474</v>
      </c>
      <c r="GE16" s="44">
        <v>4.2000000000000011</v>
      </c>
      <c r="GF16" s="44">
        <v>4.1727272727272728</v>
      </c>
      <c r="GG16" s="44">
        <v>4.2999999999999989</v>
      </c>
      <c r="GH16" s="44">
        <v>4.2999999999999989</v>
      </c>
      <c r="GI16" s="44">
        <v>5.0499999999999989</v>
      </c>
      <c r="GJ16" s="44">
        <v>5.0692307692307672</v>
      </c>
      <c r="GK16" s="44">
        <v>3.8249999999999997</v>
      </c>
      <c r="GL16" s="44">
        <v>4.1000000000000005</v>
      </c>
    </row>
    <row r="17" spans="1:194" ht="13.5" thickBot="1" x14ac:dyDescent="0.25">
      <c r="A17" s="12"/>
      <c r="B17" s="30" t="s">
        <v>8</v>
      </c>
      <c r="C17" s="44">
        <v>1.45</v>
      </c>
      <c r="D17" s="44">
        <v>2.0136363636363637</v>
      </c>
      <c r="E17" s="44">
        <v>2.6</v>
      </c>
      <c r="F17" s="44">
        <v>2.1583333333333337</v>
      </c>
      <c r="G17" s="44">
        <v>1.5166666666666668</v>
      </c>
      <c r="H17" s="44">
        <v>1.7538461538461536</v>
      </c>
      <c r="I17" s="44">
        <v>2.3115384615384613</v>
      </c>
      <c r="J17" s="44">
        <v>2.6999999999999997</v>
      </c>
      <c r="K17" s="44">
        <v>2.333333333333333</v>
      </c>
      <c r="L17" s="44">
        <v>2.6384615384615384</v>
      </c>
      <c r="M17" s="44">
        <v>2.4571428571428564</v>
      </c>
      <c r="N17" s="44">
        <v>2.3083333333333331</v>
      </c>
      <c r="O17" s="44">
        <v>2.4916666666666667</v>
      </c>
      <c r="P17" s="44">
        <v>1.9666666666666661</v>
      </c>
      <c r="Q17" s="44">
        <v>2.1428571428571428</v>
      </c>
      <c r="R17" s="44">
        <v>1.9833333333333332</v>
      </c>
      <c r="S17" s="44">
        <v>1.9846153846153849</v>
      </c>
      <c r="T17" s="44">
        <v>2.5923076923076924</v>
      </c>
      <c r="U17" s="44">
        <v>5.0538461538461537</v>
      </c>
      <c r="V17" s="44">
        <v>8.092307692307692</v>
      </c>
      <c r="W17" s="44">
        <v>2.5846153846153848</v>
      </c>
      <c r="X17" s="44">
        <v>2.7249999999999996</v>
      </c>
      <c r="Y17" s="44">
        <v>1.8666666666666663</v>
      </c>
      <c r="Z17" s="44">
        <v>2.7916666666666674</v>
      </c>
      <c r="AA17" s="44">
        <v>1.5</v>
      </c>
      <c r="AB17" s="44">
        <v>2.4083333333333332</v>
      </c>
      <c r="AC17" s="44">
        <v>2.3030769230769232</v>
      </c>
      <c r="AD17" s="44">
        <v>2.8909090909090907</v>
      </c>
      <c r="AE17" s="44">
        <v>2.7230769230769232</v>
      </c>
      <c r="AF17" s="44">
        <v>3.0749999999999997</v>
      </c>
      <c r="AG17" s="44">
        <v>3.0181818181818185</v>
      </c>
      <c r="AH17" s="44">
        <v>2.9461538461538463</v>
      </c>
      <c r="AI17" s="44">
        <v>3.1461538461538465</v>
      </c>
      <c r="AJ17" s="44">
        <v>2.3000000000000003</v>
      </c>
      <c r="AK17" s="44">
        <v>2.4846153846153842</v>
      </c>
      <c r="AL17" s="44">
        <v>2.9461538461538459</v>
      </c>
      <c r="AM17" s="44">
        <v>3.1615384615384623</v>
      </c>
      <c r="AN17" s="44">
        <v>1.9384615384615387</v>
      </c>
      <c r="AO17" s="44">
        <v>2.7636363636363637</v>
      </c>
      <c r="AP17" s="44">
        <v>3.1090909090909089</v>
      </c>
      <c r="AQ17" s="44">
        <v>2.8307692307692309</v>
      </c>
      <c r="AR17" s="44">
        <v>4.0999999999999996</v>
      </c>
      <c r="AS17" s="44">
        <v>3.2307692307692308</v>
      </c>
      <c r="AT17" s="44">
        <v>4.866666666666668</v>
      </c>
      <c r="AU17" s="44">
        <v>2.6750000000000007</v>
      </c>
      <c r="AV17" s="44">
        <v>3.2846153846153849</v>
      </c>
      <c r="AW17" s="44">
        <v>3.4692307692307698</v>
      </c>
      <c r="AX17" s="44">
        <v>3.1416666666666671</v>
      </c>
      <c r="AY17" s="44">
        <v>4.2230769230769232</v>
      </c>
      <c r="AZ17" s="44">
        <v>2.9333333333333331</v>
      </c>
      <c r="BA17" s="44">
        <v>3.1153846153846154</v>
      </c>
      <c r="BB17" s="44">
        <v>3.2484615384615387</v>
      </c>
      <c r="BC17" s="44">
        <v>2.9692307692307693</v>
      </c>
      <c r="BD17" s="44">
        <v>2.8916666666666671</v>
      </c>
      <c r="BE17" s="44">
        <v>5.815384615384616</v>
      </c>
      <c r="BF17" s="44">
        <v>4.38</v>
      </c>
      <c r="BG17" s="44">
        <v>3.3230769230769237</v>
      </c>
      <c r="BH17" s="44">
        <v>3.0153846153846158</v>
      </c>
      <c r="BI17" s="44">
        <v>2.7416666666666671</v>
      </c>
      <c r="BJ17" s="44">
        <v>3.338461538461539</v>
      </c>
      <c r="BK17" s="44">
        <v>3.1000000000000005</v>
      </c>
      <c r="BL17" s="44">
        <v>2.4316666666666666</v>
      </c>
      <c r="BM17" s="44">
        <v>1.9153846153846152</v>
      </c>
      <c r="BN17" s="44">
        <v>1.8153846153846156</v>
      </c>
      <c r="BO17" s="44">
        <v>2.3583333333333338</v>
      </c>
      <c r="BP17" s="44">
        <v>2.1461538461538465</v>
      </c>
      <c r="BQ17" s="44">
        <v>5.2964285714285717</v>
      </c>
      <c r="BR17" s="44">
        <v>3.2153846153846151</v>
      </c>
      <c r="BS17" s="44">
        <v>4.7461538461538471</v>
      </c>
      <c r="BT17" s="44">
        <v>4.01</v>
      </c>
      <c r="BU17" s="44">
        <v>3.1707692307692312</v>
      </c>
      <c r="BV17" s="44">
        <v>3.3000000000000003</v>
      </c>
      <c r="BW17" s="44">
        <v>3.714285714285714</v>
      </c>
      <c r="BX17" s="44">
        <v>3.1076923076923069</v>
      </c>
      <c r="BY17" s="44">
        <v>3.2692307692307692</v>
      </c>
      <c r="BZ17" s="44">
        <v>5.0571428571428569</v>
      </c>
      <c r="CA17" s="44">
        <v>2.9749999999999996</v>
      </c>
      <c r="CB17" s="44">
        <v>3.8769230769230756</v>
      </c>
      <c r="CC17" s="44">
        <v>4.8411764705882359</v>
      </c>
      <c r="CD17" s="44">
        <v>5.9153846153846157</v>
      </c>
      <c r="CE17" s="44">
        <v>5.5714285714285703</v>
      </c>
      <c r="CF17" s="44">
        <v>4.3384615384615381</v>
      </c>
      <c r="CG17" s="44">
        <v>5.4642857142857144</v>
      </c>
      <c r="CH17" s="44">
        <v>5.7066666666666652</v>
      </c>
      <c r="CI17" s="44">
        <v>4.6846153846153848</v>
      </c>
      <c r="CJ17" s="44">
        <v>3.870692307692309</v>
      </c>
      <c r="CK17" s="44">
        <v>3.9687076923076927</v>
      </c>
      <c r="CL17" s="44">
        <v>4.8285714285714283</v>
      </c>
      <c r="CM17" s="44">
        <v>4.6923076923076916</v>
      </c>
      <c r="CN17" s="44">
        <v>4.5928571428571416</v>
      </c>
      <c r="CO17" s="44">
        <v>4.833333333333333</v>
      </c>
      <c r="CP17" s="44">
        <v>5.6333333333333329</v>
      </c>
      <c r="CQ17" s="44">
        <v>5.0307692307692298</v>
      </c>
      <c r="CR17" s="44">
        <v>5.2000000000000011</v>
      </c>
      <c r="CS17" s="44">
        <v>5.8000000000000007</v>
      </c>
      <c r="CT17" s="44">
        <v>5.7714285714285722</v>
      </c>
      <c r="CU17" s="44">
        <v>5.8071428571428569</v>
      </c>
      <c r="CV17" s="44">
        <v>4.4615384615384608</v>
      </c>
      <c r="CW17" s="44">
        <v>4.1461538461538456</v>
      </c>
      <c r="CX17" s="44">
        <v>4.8</v>
      </c>
      <c r="CY17" s="44">
        <v>4.1692307692307704</v>
      </c>
      <c r="CZ17" s="44">
        <v>4.3538461538461526</v>
      </c>
      <c r="DA17" s="44">
        <v>7.2</v>
      </c>
      <c r="DB17" s="44">
        <v>6.8</v>
      </c>
      <c r="DC17" s="44">
        <v>7</v>
      </c>
      <c r="DD17" s="44">
        <v>4.2000000000000011</v>
      </c>
      <c r="DE17" s="44">
        <v>4.4250000000000007</v>
      </c>
      <c r="DF17" s="44">
        <v>2.1545454545454543</v>
      </c>
      <c r="DG17" s="44">
        <v>2.407142857142857</v>
      </c>
      <c r="DH17" s="44">
        <v>2.6999999999999997</v>
      </c>
      <c r="DI17" s="44">
        <v>3.8275000000000006</v>
      </c>
      <c r="DJ17" s="44">
        <v>2.1723076923076921</v>
      </c>
      <c r="DK17" s="44">
        <v>2.569230769230769</v>
      </c>
      <c r="DL17" s="44">
        <v>2.7307692307692308</v>
      </c>
      <c r="DM17" s="44">
        <v>3.292307692307693</v>
      </c>
      <c r="DN17" s="44">
        <v>2.8916666666666671</v>
      </c>
      <c r="DO17" s="44">
        <v>2.7666666666666671</v>
      </c>
      <c r="DP17" s="44">
        <v>3.2285714285714286</v>
      </c>
      <c r="DQ17" s="44">
        <v>3.0615384615384613</v>
      </c>
      <c r="DR17" s="44">
        <v>2.1923076923076921</v>
      </c>
      <c r="DS17" s="44">
        <v>2.407142857142857</v>
      </c>
      <c r="DT17" s="44">
        <v>2.6999999999999997</v>
      </c>
      <c r="DU17" s="44">
        <v>3.8275000000000006</v>
      </c>
      <c r="DV17" s="44">
        <v>2.1723076923076921</v>
      </c>
      <c r="DW17" s="44">
        <v>2.569230769230769</v>
      </c>
      <c r="DX17" s="44">
        <v>2.7307692307692308</v>
      </c>
      <c r="DY17" s="44">
        <v>3.292307692307693</v>
      </c>
      <c r="DZ17" s="44">
        <v>2.8916666666666671</v>
      </c>
      <c r="EA17" s="44">
        <v>2.7666666666666671</v>
      </c>
      <c r="EB17" s="44">
        <v>3.2285714285714286</v>
      </c>
      <c r="EC17" s="44">
        <v>3.0615384615384613</v>
      </c>
      <c r="ED17" s="44">
        <v>2.1923076923076921</v>
      </c>
      <c r="EE17" s="44">
        <v>3.1615384615384619</v>
      </c>
      <c r="EF17" s="44">
        <v>1.3</v>
      </c>
      <c r="EG17" s="44">
        <v>2.838461538461539</v>
      </c>
      <c r="EH17" s="44">
        <v>2.3769230769230778</v>
      </c>
      <c r="EI17" s="44">
        <v>2.166666666666667</v>
      </c>
      <c r="EJ17" s="44">
        <v>2.875</v>
      </c>
      <c r="EK17" s="44">
        <v>5.5499999999999989</v>
      </c>
      <c r="EL17" s="44">
        <v>6.0153846153846144</v>
      </c>
      <c r="EM17" s="44">
        <v>4.0999999999999996</v>
      </c>
      <c r="EN17" s="44">
        <v>4.523076923076923</v>
      </c>
      <c r="EO17" s="44">
        <v>4.0615384615384604</v>
      </c>
      <c r="EP17" s="44">
        <v>2.2400000000000007</v>
      </c>
      <c r="EQ17" s="44">
        <v>3.3416666666666663</v>
      </c>
      <c r="ER17" s="44">
        <v>2.2999999999999998</v>
      </c>
      <c r="ES17" s="44">
        <v>3.3</v>
      </c>
      <c r="ET17" s="44">
        <v>3.5083333333333333</v>
      </c>
      <c r="EU17" s="44">
        <v>2.4153846153846157</v>
      </c>
      <c r="EV17" s="44">
        <v>3.8538461538461535</v>
      </c>
      <c r="EW17" s="44">
        <v>4.7285714285714278</v>
      </c>
      <c r="EX17" s="44">
        <v>3.4111111111111114</v>
      </c>
      <c r="EY17" s="44">
        <v>6.7461538461538453</v>
      </c>
      <c r="EZ17" s="44">
        <v>5.4833333333333316</v>
      </c>
      <c r="FA17" s="44">
        <v>3.0249999999999999</v>
      </c>
      <c r="FB17" s="44">
        <v>3.0249999999999999</v>
      </c>
      <c r="FC17" s="44">
        <v>3.1916666666666669</v>
      </c>
      <c r="FD17" s="44">
        <v>3.1538461538461537</v>
      </c>
      <c r="FE17" s="44">
        <v>3.7166666666666668</v>
      </c>
      <c r="FF17" s="44">
        <v>3.1833333333333331</v>
      </c>
      <c r="FG17" s="44">
        <v>4.5181818181818176</v>
      </c>
      <c r="FH17" s="44">
        <v>7.0999999999999988</v>
      </c>
      <c r="FI17" s="44">
        <v>6.299999999999998</v>
      </c>
      <c r="FJ17" s="44">
        <v>3.9692307692307689</v>
      </c>
      <c r="FK17" s="44">
        <v>5.9076923076923071</v>
      </c>
      <c r="FL17" s="44">
        <v>3.8692307692307684</v>
      </c>
      <c r="FM17" s="44">
        <v>1.675</v>
      </c>
      <c r="FN17" s="44">
        <v>3.6999999999999993</v>
      </c>
      <c r="FO17" s="44">
        <v>3.1230769230769235</v>
      </c>
      <c r="FP17" s="44">
        <v>3.6999999999999993</v>
      </c>
      <c r="FQ17" s="44">
        <v>3.0928571428571425</v>
      </c>
      <c r="FR17" s="44">
        <v>3.3416666666666668</v>
      </c>
      <c r="FS17" s="44">
        <v>3.5416666666666665</v>
      </c>
      <c r="FT17" s="44">
        <v>5.5090909090909088</v>
      </c>
      <c r="FU17" s="44">
        <v>6.81</v>
      </c>
      <c r="FV17" s="44">
        <v>7.3791666666666664</v>
      </c>
      <c r="FW17" s="44">
        <v>7.4153846153846139</v>
      </c>
      <c r="FX17" s="44">
        <v>5.4692307692307685</v>
      </c>
      <c r="FY17" s="44">
        <v>5.2766666666666646</v>
      </c>
      <c r="FZ17" s="44">
        <v>4.2285714285714269</v>
      </c>
      <c r="GA17" s="44">
        <v>6.799999999999998</v>
      </c>
      <c r="GB17" s="44">
        <v>4.1666666666666652</v>
      </c>
      <c r="GC17" s="46">
        <v>3.2999999999999994</v>
      </c>
      <c r="GD17" s="44">
        <v>4.0307692307692298</v>
      </c>
      <c r="GE17" s="44">
        <v>4.633333333333332</v>
      </c>
      <c r="GF17" s="44">
        <v>6.2545454545454531</v>
      </c>
      <c r="GG17" s="44">
        <v>5.9583333333333321</v>
      </c>
      <c r="GH17" s="44">
        <v>6.9818181818181806</v>
      </c>
      <c r="GI17" s="44">
        <v>7.883333333333332</v>
      </c>
      <c r="GJ17" s="44">
        <v>5.1153846153846141</v>
      </c>
      <c r="GK17" s="44">
        <v>4.7166666666666659</v>
      </c>
      <c r="GL17" s="44">
        <v>5.56</v>
      </c>
    </row>
    <row r="46" spans="1:1" x14ac:dyDescent="0.2">
      <c r="A46" t="s">
        <v>39</v>
      </c>
    </row>
    <row r="47" spans="1:1" x14ac:dyDescent="0.2">
      <c r="A47" t="s">
        <v>40</v>
      </c>
    </row>
  </sheetData>
  <phoneticPr fontId="2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C52"/>
  <sheetViews>
    <sheetView zoomScale="85" zoomScaleNormal="85" workbookViewId="0">
      <selection activeCell="K47" sqref="K47"/>
    </sheetView>
  </sheetViews>
  <sheetFormatPr baseColWidth="10" defaultRowHeight="12.75" x14ac:dyDescent="0.2"/>
  <cols>
    <col min="7" max="7" width="8.28515625" customWidth="1"/>
    <col min="8" max="8" width="7.7109375" customWidth="1"/>
    <col min="9" max="9" width="8" customWidth="1"/>
    <col min="10" max="10" width="7.7109375" customWidth="1"/>
    <col min="11" max="11" width="8.85546875" customWidth="1"/>
    <col min="12" max="12" width="8.7109375" customWidth="1"/>
    <col min="13" max="13" width="8.85546875" customWidth="1"/>
    <col min="15" max="15" width="9.28515625" customWidth="1"/>
    <col min="20" max="20" width="12.140625" bestFit="1" customWidth="1"/>
    <col min="21" max="21" width="19.5703125" bestFit="1" customWidth="1"/>
  </cols>
  <sheetData>
    <row r="3" spans="1:81" x14ac:dyDescent="0.2">
      <c r="B3" s="32">
        <v>39814</v>
      </c>
      <c r="C3" s="32">
        <v>39845</v>
      </c>
      <c r="D3" s="32">
        <v>39873</v>
      </c>
      <c r="E3" s="32">
        <v>39904</v>
      </c>
      <c r="F3" s="32">
        <v>39934</v>
      </c>
      <c r="G3" s="32">
        <v>39965</v>
      </c>
      <c r="H3" s="32">
        <v>39995</v>
      </c>
      <c r="I3" s="32">
        <v>40026</v>
      </c>
      <c r="J3" s="32">
        <v>40057</v>
      </c>
      <c r="K3" s="32">
        <v>40087</v>
      </c>
      <c r="L3" s="32">
        <v>40118</v>
      </c>
      <c r="M3" s="32">
        <v>40148</v>
      </c>
      <c r="N3" s="32">
        <v>40179</v>
      </c>
      <c r="O3" s="32">
        <v>40210</v>
      </c>
      <c r="P3" s="32">
        <v>40238</v>
      </c>
      <c r="Q3" s="32">
        <v>40269</v>
      </c>
      <c r="R3" s="32">
        <v>40299</v>
      </c>
      <c r="S3" s="32">
        <v>40330</v>
      </c>
      <c r="T3" s="32">
        <v>40360</v>
      </c>
      <c r="U3" s="32">
        <v>40391</v>
      </c>
      <c r="V3" s="32">
        <v>40422</v>
      </c>
      <c r="W3" s="32">
        <v>40452</v>
      </c>
      <c r="X3" s="32">
        <v>40483</v>
      </c>
      <c r="Y3" s="32">
        <v>40513</v>
      </c>
      <c r="Z3" s="32">
        <v>40544</v>
      </c>
      <c r="AA3" s="32">
        <v>40575</v>
      </c>
      <c r="AB3" s="32">
        <v>40603</v>
      </c>
      <c r="AC3" s="32">
        <v>40634</v>
      </c>
      <c r="AD3" s="32">
        <v>40664</v>
      </c>
      <c r="AE3" s="32">
        <v>40695</v>
      </c>
      <c r="AF3" s="32">
        <v>40725</v>
      </c>
      <c r="AG3" s="32">
        <v>40756</v>
      </c>
      <c r="AH3" s="32">
        <v>40787</v>
      </c>
      <c r="AI3" s="32">
        <v>40817</v>
      </c>
      <c r="AJ3" s="32">
        <v>40848</v>
      </c>
      <c r="AK3" s="32">
        <v>40878</v>
      </c>
      <c r="AL3" s="32">
        <v>40909</v>
      </c>
      <c r="AM3" s="32">
        <v>40940</v>
      </c>
      <c r="AN3" s="32">
        <v>40969</v>
      </c>
      <c r="AO3" s="32">
        <v>41000</v>
      </c>
      <c r="AP3" s="32">
        <v>41030</v>
      </c>
      <c r="AQ3" s="32">
        <v>41061</v>
      </c>
      <c r="AR3" s="32">
        <v>41091</v>
      </c>
      <c r="AS3" s="32">
        <v>41122</v>
      </c>
      <c r="AT3" s="32">
        <v>41153</v>
      </c>
      <c r="AU3" s="32">
        <v>41183</v>
      </c>
      <c r="AV3" s="32">
        <v>41214</v>
      </c>
      <c r="AW3" s="32">
        <v>41244</v>
      </c>
      <c r="AX3" s="32">
        <v>41275</v>
      </c>
      <c r="AY3" s="32">
        <v>41306</v>
      </c>
      <c r="AZ3" s="32">
        <v>41334</v>
      </c>
      <c r="BA3" s="32">
        <v>41365</v>
      </c>
      <c r="BB3" s="32">
        <v>41395</v>
      </c>
      <c r="BC3" s="32">
        <v>41426</v>
      </c>
      <c r="BD3" s="32">
        <v>41456</v>
      </c>
      <c r="BE3" s="32">
        <v>41487</v>
      </c>
      <c r="BF3" s="32">
        <v>41518</v>
      </c>
      <c r="BG3" s="32">
        <v>41548</v>
      </c>
      <c r="BH3" s="32">
        <v>41579</v>
      </c>
      <c r="BI3" s="32">
        <v>41609</v>
      </c>
      <c r="BJ3" s="32">
        <v>41640</v>
      </c>
      <c r="BK3" s="32">
        <v>41671</v>
      </c>
      <c r="BL3" s="32">
        <v>41699</v>
      </c>
      <c r="BM3" s="32">
        <v>41730</v>
      </c>
      <c r="BN3" s="32">
        <v>41760</v>
      </c>
      <c r="BO3" s="32">
        <v>41791</v>
      </c>
      <c r="BP3" s="32">
        <v>41821</v>
      </c>
      <c r="BQ3" s="32">
        <v>41852</v>
      </c>
      <c r="BR3" s="32">
        <v>41883</v>
      </c>
      <c r="BS3" s="32">
        <v>41913</v>
      </c>
      <c r="BT3" s="32">
        <v>41944</v>
      </c>
      <c r="BU3" s="32">
        <v>41974</v>
      </c>
      <c r="BV3" s="32">
        <v>42005</v>
      </c>
      <c r="BW3" s="32">
        <v>42036</v>
      </c>
      <c r="BX3" s="32">
        <v>42064</v>
      </c>
      <c r="BY3" s="32">
        <v>42095</v>
      </c>
      <c r="BZ3" s="32">
        <v>42125</v>
      </c>
      <c r="CA3" s="32">
        <v>42156</v>
      </c>
      <c r="CB3" s="32">
        <v>42186</v>
      </c>
      <c r="CC3" s="32">
        <v>42217</v>
      </c>
    </row>
    <row r="4" spans="1:81" x14ac:dyDescent="0.2">
      <c r="A4" t="s">
        <v>50</v>
      </c>
      <c r="B4">
        <v>0.64166666666666661</v>
      </c>
      <c r="C4">
        <v>0.79090909090909089</v>
      </c>
      <c r="D4">
        <v>0.9916666666666667</v>
      </c>
      <c r="E4">
        <v>0.88333333333333341</v>
      </c>
      <c r="F4">
        <v>0.79999999999999993</v>
      </c>
      <c r="G4">
        <v>1.0923076923076924</v>
      </c>
      <c r="H4">
        <v>1.6961538461538466</v>
      </c>
      <c r="I4">
        <v>1.4269230769230767</v>
      </c>
      <c r="J4">
        <v>1.3166666666666669</v>
      </c>
      <c r="K4">
        <v>1.3000000000000003</v>
      </c>
      <c r="L4">
        <v>1.2142857142857142</v>
      </c>
      <c r="M4">
        <v>1.5</v>
      </c>
      <c r="N4">
        <v>1.5999999999999999</v>
      </c>
      <c r="O4">
        <v>1.5833333333333333</v>
      </c>
      <c r="P4">
        <v>1.6142857142857143</v>
      </c>
      <c r="Q4">
        <v>1.6583333333333334</v>
      </c>
      <c r="R4">
        <v>1.3076923076923077</v>
      </c>
      <c r="S4">
        <v>2.069230769230769</v>
      </c>
      <c r="T4">
        <v>2.8857142857142861</v>
      </c>
      <c r="U4">
        <v>4.9230769230769234</v>
      </c>
      <c r="V4">
        <v>2.0846153846153843</v>
      </c>
      <c r="W4">
        <v>2.15</v>
      </c>
      <c r="X4">
        <v>1.7333333333333332</v>
      </c>
      <c r="Y4">
        <v>2.4916666666666663</v>
      </c>
      <c r="Z4">
        <v>1.5</v>
      </c>
      <c r="AA4">
        <v>1.958333333333333</v>
      </c>
      <c r="AB4">
        <v>1.9076923076923076</v>
      </c>
      <c r="AC4">
        <v>1.6999999999999995</v>
      </c>
      <c r="AD4">
        <v>2.0769230769230766</v>
      </c>
      <c r="AE4">
        <v>2.1750000000000003</v>
      </c>
      <c r="AF4">
        <v>2.3909090909090911</v>
      </c>
      <c r="AG4">
        <v>2.2214285714285711</v>
      </c>
      <c r="AH4">
        <v>2.4153846153846152</v>
      </c>
      <c r="AI4">
        <v>1.578571428571429</v>
      </c>
      <c r="AJ4">
        <v>2.2076923076923074</v>
      </c>
      <c r="AK4">
        <v>2.6153846153846154</v>
      </c>
      <c r="AL4">
        <v>2.9538461538461536</v>
      </c>
      <c r="AM4">
        <v>1.8338461538461541</v>
      </c>
      <c r="AN4">
        <v>2.1507692307692308</v>
      </c>
      <c r="AO4">
        <v>2.4636363636363638</v>
      </c>
      <c r="AP4">
        <v>2.0000000000000004</v>
      </c>
      <c r="AQ4">
        <v>2.2538461538461543</v>
      </c>
      <c r="AR4">
        <v>2.0923076923076924</v>
      </c>
      <c r="AS4">
        <v>2</v>
      </c>
      <c r="AT4">
        <v>2</v>
      </c>
      <c r="AU4">
        <v>2.046153846153846</v>
      </c>
      <c r="AV4">
        <v>2</v>
      </c>
      <c r="AW4">
        <v>2</v>
      </c>
      <c r="AX4">
        <v>2.1999999999999993</v>
      </c>
      <c r="AY4">
        <v>2.3999999999999995</v>
      </c>
      <c r="AZ4">
        <v>2.0769230769230771</v>
      </c>
      <c r="BA4">
        <v>2</v>
      </c>
      <c r="BB4">
        <v>2</v>
      </c>
      <c r="BC4">
        <v>2.0333333333333332</v>
      </c>
      <c r="BD4">
        <v>2.138461538461538</v>
      </c>
      <c r="BE4">
        <v>2.1100000000000003</v>
      </c>
      <c r="BF4">
        <v>2</v>
      </c>
      <c r="BG4">
        <v>2.0769230769230771</v>
      </c>
      <c r="BH4">
        <v>2.5249999999999999</v>
      </c>
      <c r="BI4">
        <v>2.5</v>
      </c>
      <c r="BJ4">
        <v>2.1692307692307695</v>
      </c>
      <c r="BK4">
        <v>1.9166666666666667</v>
      </c>
      <c r="BL4">
        <v>2.0461538461538464</v>
      </c>
      <c r="BM4">
        <v>2</v>
      </c>
      <c r="BN4" s="15">
        <v>2.3250000000000002</v>
      </c>
      <c r="BO4" s="15">
        <v>3.1538461538461537</v>
      </c>
      <c r="BP4" s="15">
        <v>3.1714285714285717</v>
      </c>
      <c r="BQ4" s="15">
        <v>3.0307692307692307</v>
      </c>
      <c r="BR4" s="15">
        <v>2.9230769230769229</v>
      </c>
      <c r="BS4" s="15">
        <v>2</v>
      </c>
      <c r="BT4" s="15">
        <v>2.2076923076923078</v>
      </c>
      <c r="BU4" s="15">
        <v>1.9142857142857146</v>
      </c>
      <c r="BV4" s="15">
        <f>+ANUAL!C9</f>
        <v>3.569230769230769</v>
      </c>
      <c r="BW4" s="15">
        <f>+ANUAL!E9</f>
        <v>3.0769230769230771</v>
      </c>
      <c r="BX4" s="15">
        <f>+ANUAL!E9</f>
        <v>3.0769230769230771</v>
      </c>
      <c r="BY4" s="15">
        <f>+ANUAL!G9</f>
        <v>3.4749999999999996</v>
      </c>
      <c r="BZ4" s="15">
        <f>+ANUAL!G9</f>
        <v>3.4749999999999996</v>
      </c>
      <c r="CA4" s="15">
        <f>+ANUAL!H9</f>
        <v>3.2857142857142869</v>
      </c>
      <c r="CB4" s="15">
        <f>+ANUAL!I9</f>
        <v>3.1999999999999997</v>
      </c>
      <c r="CC4" s="15">
        <f>+ANUAL!J9</f>
        <v>3.2749999999999999</v>
      </c>
    </row>
    <row r="5" spans="1:81" x14ac:dyDescent="0.2">
      <c r="A5" t="s">
        <v>51</v>
      </c>
      <c r="B5">
        <v>1.25</v>
      </c>
      <c r="C5">
        <v>1.5727272727272732</v>
      </c>
      <c r="D5">
        <v>2.2999999999999994</v>
      </c>
      <c r="E5">
        <v>1.8166666666666671</v>
      </c>
      <c r="F5">
        <v>1.1999999999999997</v>
      </c>
      <c r="G5">
        <v>1.5</v>
      </c>
      <c r="H5">
        <v>2.1269230769230774</v>
      </c>
      <c r="I5">
        <v>2.5038461538461543</v>
      </c>
      <c r="J5">
        <v>2.0999999999999996</v>
      </c>
      <c r="K5">
        <v>2.4461538461538463</v>
      </c>
      <c r="L5">
        <v>2.157142857142857</v>
      </c>
      <c r="M5">
        <v>2.1166666666666667</v>
      </c>
      <c r="N5">
        <v>2.3041666666666667</v>
      </c>
      <c r="O5">
        <v>1.7749999999999997</v>
      </c>
      <c r="P5">
        <v>1.9</v>
      </c>
      <c r="Q5">
        <v>1.7833333333333332</v>
      </c>
      <c r="R5">
        <v>1.7230769230769232</v>
      </c>
      <c r="S5">
        <v>2.3461538461538458</v>
      </c>
      <c r="T5">
        <v>4.8314285714285718</v>
      </c>
      <c r="U5">
        <v>7.5923076923076929</v>
      </c>
      <c r="V5">
        <v>2.3692307692307697</v>
      </c>
      <c r="W5">
        <v>2.5333333333333337</v>
      </c>
      <c r="X5">
        <v>1.6666666666666667</v>
      </c>
      <c r="Y5">
        <v>2.5333333333333328</v>
      </c>
      <c r="Z5">
        <v>1.3000000000000003</v>
      </c>
      <c r="AA5">
        <v>2.1999999999999997</v>
      </c>
      <c r="AB5">
        <v>2.0538461538461545</v>
      </c>
      <c r="AC5">
        <v>2.2545454545454544</v>
      </c>
      <c r="AD5">
        <v>2.5</v>
      </c>
      <c r="AE5">
        <v>2.7999999999999994</v>
      </c>
      <c r="AF5">
        <v>2.7818181818181826</v>
      </c>
      <c r="AG5">
        <v>2.8214285714285716</v>
      </c>
      <c r="AH5">
        <v>2.8769230769230774</v>
      </c>
      <c r="AI5">
        <v>2.035714285714286</v>
      </c>
      <c r="AJ5">
        <v>2.2384615384615385</v>
      </c>
      <c r="AK5">
        <v>2.7076923076923074</v>
      </c>
      <c r="AL5">
        <v>2.9346153846153835</v>
      </c>
      <c r="AM5">
        <v>1.7492307692307696</v>
      </c>
      <c r="AN5">
        <v>2.6076923076923078</v>
      </c>
      <c r="AO5">
        <v>2.7818181818181817</v>
      </c>
      <c r="AP5">
        <v>2.5999999999999992</v>
      </c>
      <c r="AQ5">
        <v>3.6538461538461542</v>
      </c>
      <c r="AR5">
        <v>2.8923076923076918</v>
      </c>
      <c r="AS5">
        <v>4.4833333333333334</v>
      </c>
      <c r="AT5">
        <v>2.4499999999999993</v>
      </c>
      <c r="AU5">
        <v>3.0307692307692315</v>
      </c>
      <c r="AV5">
        <v>3.2461538461538453</v>
      </c>
      <c r="AW5">
        <v>2.9416666666666669</v>
      </c>
      <c r="AX5">
        <v>3.9999999999999991</v>
      </c>
      <c r="AY5">
        <v>2.7416666666666658</v>
      </c>
      <c r="AZ5">
        <v>3.0461538461538464</v>
      </c>
      <c r="BA5">
        <v>2.9090909090909092</v>
      </c>
      <c r="BB5">
        <v>2.7692307692307696</v>
      </c>
      <c r="BC5">
        <v>2.6666666666666665</v>
      </c>
      <c r="BD5">
        <v>5.5230769230769221</v>
      </c>
      <c r="BE5">
        <v>4.1899999999999995</v>
      </c>
      <c r="BF5">
        <v>3.092307692307692</v>
      </c>
      <c r="BG5">
        <v>2.7846153846153849</v>
      </c>
      <c r="BH5">
        <v>2.4750000000000001</v>
      </c>
      <c r="BI5">
        <v>3.0923076923076924</v>
      </c>
      <c r="BJ5">
        <v>2.9230769230769229</v>
      </c>
      <c r="BK5">
        <v>2.270833333333333</v>
      </c>
      <c r="BL5">
        <v>1.6615384615384614</v>
      </c>
      <c r="BM5">
        <v>1.581818181818182</v>
      </c>
      <c r="BN5" s="15">
        <v>2.0916666666666668</v>
      </c>
      <c r="BO5" s="15">
        <v>2.1076923076923078</v>
      </c>
      <c r="BP5" s="15">
        <v>5.0178571428571432</v>
      </c>
      <c r="BQ5" s="15">
        <v>3.0076923076923072</v>
      </c>
      <c r="BR5" s="15">
        <v>4.3999999999999995</v>
      </c>
      <c r="BS5" s="15">
        <v>3.7742857142857149</v>
      </c>
      <c r="BT5" s="15">
        <v>2.94</v>
      </c>
      <c r="BU5" s="15">
        <v>3.0428571428571431</v>
      </c>
      <c r="BV5" s="15">
        <f>+ANUAL!C10</f>
        <v>3</v>
      </c>
      <c r="BW5" s="15">
        <f>+ANUAL!E10</f>
        <v>2.5615384615384613</v>
      </c>
      <c r="BX5" s="15">
        <f>+ANUAL!E10</f>
        <v>2.5615384615384613</v>
      </c>
      <c r="BY5" s="15">
        <f>+ANUAL!G10</f>
        <v>3.9416666666666664</v>
      </c>
      <c r="BZ5" s="15">
        <f>+ANUAL!G10</f>
        <v>3.9416666666666664</v>
      </c>
      <c r="CA5" s="15">
        <f>+ANUAL!H10</f>
        <v>5.0285714285714294</v>
      </c>
      <c r="CB5" s="15">
        <f>+ANUAL!I10</f>
        <v>4.2636363636363646</v>
      </c>
      <c r="CC5" s="15">
        <f>+ANUAL!J10</f>
        <v>6.75</v>
      </c>
    </row>
    <row r="7" spans="1:81" x14ac:dyDescent="0.2">
      <c r="A7" s="1" t="s">
        <v>57</v>
      </c>
      <c r="B7" s="1"/>
      <c r="C7" s="1"/>
      <c r="D7" s="1"/>
      <c r="E7" s="1"/>
      <c r="F7" s="1"/>
      <c r="G7" s="1"/>
    </row>
    <row r="9" spans="1:81" ht="42" customHeight="1" x14ac:dyDescent="0.2">
      <c r="A9" s="46"/>
      <c r="B9" s="47" t="s">
        <v>52</v>
      </c>
      <c r="C9" s="47" t="s">
        <v>53</v>
      </c>
      <c r="D9" s="47" t="s">
        <v>54</v>
      </c>
      <c r="E9" s="47" t="s">
        <v>55</v>
      </c>
      <c r="F9" s="47" t="s">
        <v>56</v>
      </c>
      <c r="G9" s="47" t="s">
        <v>61</v>
      </c>
      <c r="H9" s="47" t="s">
        <v>62</v>
      </c>
      <c r="I9" s="47" t="s">
        <v>63</v>
      </c>
      <c r="J9" s="47" t="s">
        <v>64</v>
      </c>
      <c r="K9" s="47" t="s">
        <v>66</v>
      </c>
      <c r="L9" s="47" t="s">
        <v>67</v>
      </c>
      <c r="M9" s="47" t="s">
        <v>68</v>
      </c>
      <c r="N9" s="47" t="s">
        <v>58</v>
      </c>
      <c r="O9" s="47"/>
    </row>
    <row r="10" spans="1:81" ht="13.5" thickBot="1" x14ac:dyDescent="0.25">
      <c r="A10" s="46">
        <v>2009</v>
      </c>
      <c r="B10" s="44">
        <v>0.64166666666666661</v>
      </c>
      <c r="C10" s="44">
        <v>0.79090909090909089</v>
      </c>
      <c r="D10" s="44">
        <v>0.9916666666666667</v>
      </c>
      <c r="E10" s="44">
        <v>0.88333333333333341</v>
      </c>
      <c r="F10" s="44">
        <v>0.79999999999999993</v>
      </c>
      <c r="G10" s="44">
        <v>1.0923076923076924</v>
      </c>
      <c r="H10" s="44">
        <v>1.6961538461538466</v>
      </c>
      <c r="I10" s="44">
        <v>1.4269230769230767</v>
      </c>
      <c r="J10" s="44">
        <v>1.3166666666666669</v>
      </c>
      <c r="K10" s="44">
        <v>1.3000000000000003</v>
      </c>
      <c r="L10" s="44">
        <v>1.2142857142857142</v>
      </c>
      <c r="M10" s="44">
        <v>1.5</v>
      </c>
      <c r="N10" s="49">
        <f t="shared" ref="N10:N17" si="0">(M10/B10)^(1/11)-1</f>
        <v>8.0253336495506922E-2</v>
      </c>
      <c r="O10" s="49"/>
    </row>
    <row r="11" spans="1:81" x14ac:dyDescent="0.2">
      <c r="A11" s="46">
        <v>2010</v>
      </c>
      <c r="B11" s="44">
        <v>1.5999999999999999</v>
      </c>
      <c r="C11" s="44">
        <v>1.5833333333333333</v>
      </c>
      <c r="D11" s="44">
        <v>1.6142857142857143</v>
      </c>
      <c r="E11" s="44">
        <v>1.6583333333333334</v>
      </c>
      <c r="F11" s="44">
        <v>1.3076923076923077</v>
      </c>
      <c r="G11" s="44">
        <v>2.069230769230769</v>
      </c>
      <c r="H11" s="44">
        <v>2.8857142857142861</v>
      </c>
      <c r="I11" s="44">
        <v>4.9230769230769234</v>
      </c>
      <c r="J11" s="44">
        <v>2.0846153846153843</v>
      </c>
      <c r="K11" s="44">
        <v>2.15</v>
      </c>
      <c r="L11" s="44">
        <v>1.7333333333333332</v>
      </c>
      <c r="M11" s="44">
        <v>2.4916666666666663</v>
      </c>
      <c r="N11" s="49">
        <f t="shared" si="0"/>
        <v>4.1089767918703668E-2</v>
      </c>
      <c r="O11" s="49"/>
      <c r="P11" s="51" t="s">
        <v>65</v>
      </c>
    </row>
    <row r="12" spans="1:81" ht="13.5" thickBot="1" x14ac:dyDescent="0.25">
      <c r="A12" s="46">
        <v>2011</v>
      </c>
      <c r="B12" s="44">
        <v>1.5</v>
      </c>
      <c r="C12" s="44">
        <v>1.958333333333333</v>
      </c>
      <c r="D12" s="44">
        <v>1.9076923076923076</v>
      </c>
      <c r="E12" s="44">
        <v>1.6999999999999995</v>
      </c>
      <c r="F12" s="44">
        <v>2.0769230769230766</v>
      </c>
      <c r="G12" s="44">
        <v>2.1750000000000003</v>
      </c>
      <c r="H12" s="44">
        <v>2.3909090909090911</v>
      </c>
      <c r="I12" s="44">
        <v>2.2214285714285711</v>
      </c>
      <c r="J12" s="44">
        <v>2.4153846153846152</v>
      </c>
      <c r="K12" s="44">
        <v>1.578571428571429</v>
      </c>
      <c r="L12" s="44">
        <v>2.2076923076923074</v>
      </c>
      <c r="M12" s="44">
        <v>2.6153846153846154</v>
      </c>
      <c r="N12" s="49">
        <f t="shared" si="0"/>
        <v>5.1839515447598794E-2</v>
      </c>
      <c r="O12" s="49"/>
      <c r="P12" s="52">
        <f>+P14/P13</f>
        <v>0.27343651399721097</v>
      </c>
    </row>
    <row r="13" spans="1:81" x14ac:dyDescent="0.2">
      <c r="A13" s="46">
        <v>2012</v>
      </c>
      <c r="B13" s="44">
        <v>2.9538461538461536</v>
      </c>
      <c r="C13" s="44">
        <v>1.8338461538461541</v>
      </c>
      <c r="D13" s="44">
        <v>2.1507692307692308</v>
      </c>
      <c r="E13" s="44">
        <v>2.4636363636363638</v>
      </c>
      <c r="F13" s="44">
        <v>2.0000000000000004</v>
      </c>
      <c r="G13" s="44">
        <v>2.2538461538461543</v>
      </c>
      <c r="H13" s="44">
        <v>2.0923076923076924</v>
      </c>
      <c r="I13" s="44">
        <v>2</v>
      </c>
      <c r="J13" s="44">
        <v>2</v>
      </c>
      <c r="K13" s="44">
        <v>2.046153846153846</v>
      </c>
      <c r="L13" s="44">
        <v>2</v>
      </c>
      <c r="M13" s="44">
        <v>2</v>
      </c>
      <c r="N13" s="49">
        <f t="shared" si="0"/>
        <v>-3.4829966715904104E-2</v>
      </c>
      <c r="O13" s="49"/>
      <c r="P13" s="15">
        <f>AVERAGE(B16:M25)</f>
        <v>3.1668854365008205</v>
      </c>
    </row>
    <row r="14" spans="1:81" ht="13.5" thickBot="1" x14ac:dyDescent="0.25">
      <c r="A14" s="46">
        <v>2013</v>
      </c>
      <c r="B14" s="44">
        <v>2.1999999999999993</v>
      </c>
      <c r="C14" s="44">
        <v>2.3999999999999995</v>
      </c>
      <c r="D14" s="44">
        <v>2.0769230769230771</v>
      </c>
      <c r="E14" s="44">
        <v>2</v>
      </c>
      <c r="F14" s="44">
        <v>2</v>
      </c>
      <c r="G14" s="44">
        <v>2.0333333333333332</v>
      </c>
      <c r="H14" s="44">
        <v>2.138461538461538</v>
      </c>
      <c r="I14" s="44">
        <v>2.1100000000000003</v>
      </c>
      <c r="J14" s="44">
        <v>2</v>
      </c>
      <c r="K14" s="44">
        <v>2.0769230769230771</v>
      </c>
      <c r="L14" s="44">
        <v>2.5249999999999999</v>
      </c>
      <c r="M14" s="44">
        <v>2.5</v>
      </c>
      <c r="N14" s="48">
        <f t="shared" si="0"/>
        <v>1.1689004258791158E-2</v>
      </c>
      <c r="O14" s="49">
        <f>AVERAGE(B14:M14)/AVERAGE(B13:M13)-1</f>
        <v>1.0321440835727946E-2</v>
      </c>
      <c r="P14">
        <f>STDEVA(B16:M25)</f>
        <v>0.86594211398532017</v>
      </c>
      <c r="Q14" s="59">
        <f>+M24</f>
        <v>3.5</v>
      </c>
      <c r="U14" s="15">
        <f>+B24</f>
        <v>3.2</v>
      </c>
      <c r="W14" t="s">
        <v>117</v>
      </c>
      <c r="X14" s="56">
        <f>+P16+1</f>
        <v>117</v>
      </c>
      <c r="Z14">
        <f>(B25/B16)^(1/X14)-1</f>
        <v>4.6613569887248296E-3</v>
      </c>
    </row>
    <row r="15" spans="1:81" x14ac:dyDescent="0.2">
      <c r="A15" s="46">
        <v>2014</v>
      </c>
      <c r="B15" s="50">
        <v>2.1692307692307695</v>
      </c>
      <c r="C15" s="50">
        <v>1.9166666666666667</v>
      </c>
      <c r="D15" s="50">
        <v>2.0461538461538464</v>
      </c>
      <c r="E15" s="50">
        <v>2</v>
      </c>
      <c r="F15" s="50">
        <v>2.3250000000000002</v>
      </c>
      <c r="G15" s="50">
        <v>3.1538461538461537</v>
      </c>
      <c r="H15" s="50">
        <v>3.1714285714285717</v>
      </c>
      <c r="I15" s="50">
        <v>3.0307692307692307</v>
      </c>
      <c r="J15" s="50">
        <v>2.9230769230769229</v>
      </c>
      <c r="K15" s="50">
        <v>2</v>
      </c>
      <c r="L15" s="50">
        <v>2.2076923076923078</v>
      </c>
      <c r="M15" s="50">
        <v>1.9142857142857146</v>
      </c>
      <c r="N15" s="49">
        <f t="shared" si="0"/>
        <v>-1.1301836437666468E-2</v>
      </c>
      <c r="O15" s="49">
        <f t="shared" ref="O15:O17" si="1">AVERAGE(B15:M15)/AVERAGE(B14:M14)-1</f>
        <v>0.10734613760101652</v>
      </c>
      <c r="P15" s="53">
        <f>(B25/B16)^(1/P16)-1</f>
        <v>4.7016354191493637E-3</v>
      </c>
      <c r="T15" s="75"/>
      <c r="U15" s="76"/>
    </row>
    <row r="16" spans="1:81" x14ac:dyDescent="0.2">
      <c r="A16" s="46">
        <v>2015</v>
      </c>
      <c r="B16" s="50">
        <v>2.0714285714285716</v>
      </c>
      <c r="C16" s="50">
        <v>1.8000000000000005</v>
      </c>
      <c r="D16" s="50">
        <v>2.0769230769230766</v>
      </c>
      <c r="E16" s="50">
        <v>2.4181818181818184</v>
      </c>
      <c r="F16" s="50">
        <v>2.1</v>
      </c>
      <c r="G16" s="50">
        <v>2.6769230769230767</v>
      </c>
      <c r="H16" s="50">
        <v>2.4749999999999996</v>
      </c>
      <c r="I16" s="50">
        <v>3.5230769230769234</v>
      </c>
      <c r="J16" s="50">
        <v>3.4285714285714284</v>
      </c>
      <c r="K16" s="50">
        <v>2.8461538461538458</v>
      </c>
      <c r="L16" s="50">
        <v>2.9071428571428575</v>
      </c>
      <c r="M16" s="50">
        <v>2.9933333333333332</v>
      </c>
      <c r="N16" s="49">
        <f t="shared" si="0"/>
        <v>3.4034456868765384E-2</v>
      </c>
      <c r="O16" s="49">
        <f t="shared" si="1"/>
        <v>8.5195507438320606E-2</v>
      </c>
      <c r="P16" s="56">
        <f>COUNT(B16:M25)-1</f>
        <v>116</v>
      </c>
      <c r="T16" s="77"/>
      <c r="U16" s="78"/>
    </row>
    <row r="17" spans="1:24" x14ac:dyDescent="0.2">
      <c r="A17" s="46">
        <v>2016</v>
      </c>
      <c r="B17" s="50">
        <v>2.7461538461538462</v>
      </c>
      <c r="C17" s="50">
        <v>2.6461538461538461</v>
      </c>
      <c r="D17" s="50">
        <v>2.8538461538461539</v>
      </c>
      <c r="E17" s="50">
        <v>3.1142857142857139</v>
      </c>
      <c r="F17" s="50">
        <v>3.0923076923076924</v>
      </c>
      <c r="G17" s="50">
        <v>3.1428571428571423</v>
      </c>
      <c r="H17" s="50">
        <v>3.7916666666666665</v>
      </c>
      <c r="I17" s="50">
        <v>4.1000000000000005</v>
      </c>
      <c r="J17" s="50">
        <v>3.7692307692307692</v>
      </c>
      <c r="K17" s="50">
        <v>3.9714285714285706</v>
      </c>
      <c r="L17" s="50">
        <v>4.1846153846153848</v>
      </c>
      <c r="M17" s="50">
        <v>4.0428571428571436</v>
      </c>
      <c r="N17" s="49">
        <f t="shared" si="0"/>
        <v>3.5784510120956847E-2</v>
      </c>
      <c r="O17" s="49">
        <f t="shared" si="1"/>
        <v>0.32374601058407104</v>
      </c>
      <c r="P17" s="56"/>
      <c r="T17" s="77"/>
      <c r="U17" s="78"/>
    </row>
    <row r="18" spans="1:24" x14ac:dyDescent="0.2">
      <c r="A18" s="46">
        <v>2017</v>
      </c>
      <c r="B18" s="50">
        <v>3.9642857142857149</v>
      </c>
      <c r="C18" s="50">
        <v>3.4923076923076914</v>
      </c>
      <c r="D18" s="50">
        <v>3.4330769230769231</v>
      </c>
      <c r="E18" s="50">
        <v>3.3818181818181823</v>
      </c>
      <c r="F18" s="50">
        <v>2.8</v>
      </c>
      <c r="G18" s="50">
        <v>3</v>
      </c>
      <c r="H18" s="50">
        <v>4.0181818181818185</v>
      </c>
      <c r="I18" s="50">
        <v>4</v>
      </c>
      <c r="J18" s="50">
        <v>4.5</v>
      </c>
      <c r="K18" s="50">
        <v>2</v>
      </c>
      <c r="L18" s="50">
        <v>3.3083333333333336</v>
      </c>
      <c r="M18" s="50">
        <v>1.2727272727272727</v>
      </c>
      <c r="N18" s="48">
        <f>(M18/B18)^(1/11)-1</f>
        <v>-9.813244374432295E-2</v>
      </c>
      <c r="O18" s="48">
        <f>AVERAGE(B18:M18)/AVERAGE(B17:M17)-1</f>
        <v>-5.5111561658382491E-2</v>
      </c>
      <c r="P18" s="56"/>
      <c r="T18" s="77"/>
      <c r="U18" s="78"/>
    </row>
    <row r="19" spans="1:24" x14ac:dyDescent="0.2">
      <c r="A19" s="46">
        <v>2018</v>
      </c>
      <c r="B19" s="50">
        <v>2.407142857142857</v>
      </c>
      <c r="C19" s="50">
        <v>2.6999999999999997</v>
      </c>
      <c r="D19" s="50">
        <v>3.8275000000000006</v>
      </c>
      <c r="E19" s="50">
        <v>2.1723076923076921</v>
      </c>
      <c r="F19" s="50">
        <v>2.569230769230769</v>
      </c>
      <c r="G19" s="50">
        <v>2.7307692307692308</v>
      </c>
      <c r="H19" s="50">
        <v>3.292307692307693</v>
      </c>
      <c r="I19" s="50">
        <v>2.8916666666666671</v>
      </c>
      <c r="J19" s="50">
        <v>2.7666666666666671</v>
      </c>
      <c r="K19" s="50">
        <v>3.2285714285714286</v>
      </c>
      <c r="L19" s="50">
        <v>3.0615384615384613</v>
      </c>
      <c r="M19" s="50">
        <v>2.1923076923076921</v>
      </c>
      <c r="N19" s="49">
        <f>(M19/B19)^(1/11)-1</f>
        <v>-8.4626951639559245E-3</v>
      </c>
      <c r="O19" s="48">
        <f t="shared" ref="O19:O21" si="2">AVERAGE(B19:M19)/AVERAGE(B18:M18)-1</f>
        <v>-0.13608941295908206</v>
      </c>
      <c r="P19" s="56"/>
      <c r="T19" s="77"/>
      <c r="U19" s="78"/>
    </row>
    <row r="20" spans="1:24" x14ac:dyDescent="0.2">
      <c r="A20" s="46">
        <v>2019</v>
      </c>
      <c r="B20" s="50">
        <v>2.2071428571428569</v>
      </c>
      <c r="C20" s="50">
        <v>2.5</v>
      </c>
      <c r="D20" s="50">
        <v>3.6274999999999999</v>
      </c>
      <c r="E20" s="50">
        <v>1.9292307692307693</v>
      </c>
      <c r="F20" s="50">
        <v>2.4</v>
      </c>
      <c r="G20" s="50">
        <v>1.5</v>
      </c>
      <c r="H20" s="50">
        <v>3.292307692307693</v>
      </c>
      <c r="I20" s="50">
        <v>2.7333333333333338</v>
      </c>
      <c r="J20" s="50">
        <v>2.5666666666666669</v>
      </c>
      <c r="K20" s="50">
        <v>2.5</v>
      </c>
      <c r="L20" s="50">
        <v>2.8</v>
      </c>
      <c r="M20" s="50">
        <v>1.8923076923076927</v>
      </c>
      <c r="N20" s="49">
        <f>(M20/B20)^(1/11)-1</f>
        <v>-1.3893649740219671E-2</v>
      </c>
      <c r="O20" s="48">
        <f t="shared" si="2"/>
        <v>-0.11499760914386781</v>
      </c>
      <c r="P20" s="56"/>
      <c r="T20" s="77"/>
      <c r="U20" s="78"/>
    </row>
    <row r="21" spans="1:24" x14ac:dyDescent="0.2">
      <c r="A21" s="46">
        <v>2020</v>
      </c>
      <c r="B21" s="50">
        <v>3.1461538461538461</v>
      </c>
      <c r="C21" s="50">
        <v>2.7708333333333335</v>
      </c>
      <c r="D21" s="50">
        <v>3.5</v>
      </c>
      <c r="E21" s="50">
        <v>3.0153846153846149</v>
      </c>
      <c r="F21" s="50">
        <v>2.7916666666666665</v>
      </c>
      <c r="G21" s="50">
        <v>3.1708333333333338</v>
      </c>
      <c r="H21" s="50">
        <v>3.5500000000000003</v>
      </c>
      <c r="I21" s="50">
        <v>3.5</v>
      </c>
      <c r="J21" s="50">
        <v>3.2769230769230764</v>
      </c>
      <c r="K21" s="50">
        <v>3.365384615384615</v>
      </c>
      <c r="L21" s="50">
        <v>3.3638461538461537</v>
      </c>
      <c r="M21" s="50">
        <v>3.1599999999999997</v>
      </c>
      <c r="N21" s="48">
        <f>(M21/B21)^(1/11)-1</f>
        <v>3.9929078731648637E-4</v>
      </c>
      <c r="O21" s="48">
        <f t="shared" si="2"/>
        <v>0.2892478691281577</v>
      </c>
      <c r="P21" s="56"/>
      <c r="T21" s="77"/>
      <c r="U21" s="78"/>
    </row>
    <row r="22" spans="1:24" x14ac:dyDescent="0.2">
      <c r="A22" s="46">
        <v>2021</v>
      </c>
      <c r="B22" s="50">
        <v>3.1461538461538461</v>
      </c>
      <c r="C22" s="50">
        <v>2.7708333333333335</v>
      </c>
      <c r="D22" s="50">
        <v>3.5</v>
      </c>
      <c r="E22" s="50">
        <v>3.0153846153846149</v>
      </c>
      <c r="F22" s="50">
        <v>2.7916666666666665</v>
      </c>
      <c r="G22" s="50">
        <v>3.1708333333333338</v>
      </c>
      <c r="H22" s="50">
        <v>3.5500000000000003</v>
      </c>
      <c r="I22" s="50">
        <v>3.5</v>
      </c>
      <c r="J22" s="50">
        <v>3.2769230769230764</v>
      </c>
      <c r="K22" s="50">
        <v>3.365384615384615</v>
      </c>
      <c r="L22" s="50">
        <v>3.3638461538461537</v>
      </c>
      <c r="M22" s="50">
        <v>3.1599999999999997</v>
      </c>
      <c r="N22" s="48">
        <f t="shared" ref="N22:N24" si="3">(M22/B22)^(1/11)-1</f>
        <v>3.9929078731648637E-4</v>
      </c>
      <c r="O22" s="171">
        <f>AVERAGE(B22:M22)/AVERAGE(B21:M21)-1</f>
        <v>0</v>
      </c>
      <c r="P22" s="56"/>
      <c r="T22" s="77"/>
      <c r="U22" s="78"/>
    </row>
    <row r="23" spans="1:24" x14ac:dyDescent="0.2">
      <c r="A23" s="46">
        <v>2022</v>
      </c>
      <c r="B23" s="50">
        <v>2.1538461538461537</v>
      </c>
      <c r="C23" s="50">
        <v>3.1166666666666667</v>
      </c>
      <c r="D23" s="50">
        <v>3.5615384615384613</v>
      </c>
      <c r="E23" s="50">
        <v>3.5</v>
      </c>
      <c r="F23" s="50">
        <v>3.3333333333333335</v>
      </c>
      <c r="G23" s="50">
        <v>3.2727272727272734</v>
      </c>
      <c r="H23" s="50">
        <v>3.6399999999999997</v>
      </c>
      <c r="I23" s="50">
        <v>3.8230769230769228</v>
      </c>
      <c r="J23" s="50">
        <v>3.6692307692307695</v>
      </c>
      <c r="K23" s="50">
        <v>3.5</v>
      </c>
      <c r="L23" s="50">
        <v>3.5</v>
      </c>
      <c r="M23" s="50">
        <v>5.1846153846153848</v>
      </c>
      <c r="N23" s="48">
        <f t="shared" si="3"/>
        <v>8.3133498761641222E-2</v>
      </c>
      <c r="O23" s="171">
        <f>AVERAGE(B23:M23)/AVERAGE(B22:M22)-1</f>
        <v>9.4377428817571829E-2</v>
      </c>
      <c r="P23" s="56"/>
      <c r="T23" s="77"/>
      <c r="U23" s="78"/>
    </row>
    <row r="24" spans="1:24" x14ac:dyDescent="0.2">
      <c r="A24" s="46">
        <v>2023</v>
      </c>
      <c r="B24" s="50">
        <v>3.2</v>
      </c>
      <c r="C24" s="50">
        <v>3.399999999999999</v>
      </c>
      <c r="D24" s="50">
        <v>3.5714285714285725</v>
      </c>
      <c r="E24" s="50">
        <v>3.5166666666666671</v>
      </c>
      <c r="F24" s="50">
        <v>3.2583333333333333</v>
      </c>
      <c r="G24" s="50">
        <v>3.3</v>
      </c>
      <c r="H24" s="50">
        <v>3.3600000000000003</v>
      </c>
      <c r="I24" s="50">
        <v>3.875</v>
      </c>
      <c r="J24" s="50">
        <v>7.115384615384615</v>
      </c>
      <c r="K24" s="50">
        <v>3</v>
      </c>
      <c r="L24" s="50">
        <v>3.5</v>
      </c>
      <c r="M24" s="50">
        <v>3.5</v>
      </c>
      <c r="N24" s="48">
        <f t="shared" si="3"/>
        <v>8.1798333933409406E-3</v>
      </c>
      <c r="O24" s="171">
        <f>AVERAGE(B24:M24)/AVERAGE(B23:M23)-1</f>
        <v>5.5420099018163915E-2</v>
      </c>
      <c r="P24" s="56"/>
      <c r="T24" s="77"/>
      <c r="U24" s="78"/>
    </row>
    <row r="25" spans="1:24" x14ac:dyDescent="0.2">
      <c r="A25" s="46">
        <v>2024</v>
      </c>
      <c r="B25" s="50">
        <f>+ANUAL!C9</f>
        <v>3.569230769230769</v>
      </c>
      <c r="C25" s="50">
        <f>+ANUAL!D9</f>
        <v>3.5</v>
      </c>
      <c r="D25" s="50">
        <f>+ANUAL!E9</f>
        <v>3.0769230769230771</v>
      </c>
      <c r="E25" s="50">
        <f>+ANUAL!F9</f>
        <v>3.5384615384615383</v>
      </c>
      <c r="F25" s="50">
        <f>+ANUAL!G9</f>
        <v>3.4749999999999996</v>
      </c>
      <c r="G25" s="50">
        <f>+ANUAL!H9</f>
        <v>3.2857142857142869</v>
      </c>
      <c r="H25" s="50">
        <f>+ANUAL!I9</f>
        <v>3.1999999999999997</v>
      </c>
      <c r="I25" s="50">
        <f>+ANUAL!J9</f>
        <v>3.2749999999999999</v>
      </c>
      <c r="J25" s="50" t="str">
        <f>+ANUAL!K9</f>
        <v/>
      </c>
      <c r="K25" s="50" t="str">
        <f>+ANUAL!L9</f>
        <v/>
      </c>
      <c r="L25" s="50" t="str">
        <f>+ANUAL!M9</f>
        <v/>
      </c>
      <c r="M25" s="50">
        <f>+ANUAL!N9</f>
        <v>3.7999999999999994</v>
      </c>
      <c r="N25" s="48">
        <f>(M25/B25)^(1/11)-1</f>
        <v>5.7117927071494989E-3</v>
      </c>
      <c r="O25" s="48">
        <f>AVERAGE(B25:M25)/AVERAGE(B24:M24)-1</f>
        <v>-8.1538867163917894E-2</v>
      </c>
      <c r="P25" s="56"/>
      <c r="T25" s="77"/>
      <c r="U25" s="78"/>
    </row>
    <row r="26" spans="1:24" x14ac:dyDescent="0.2">
      <c r="A26" s="46" t="s">
        <v>60</v>
      </c>
      <c r="B26" s="44">
        <f t="shared" ref="B26:M26" si="4">AVERAGE(B10:B25)</f>
        <v>2.4797676282051286</v>
      </c>
      <c r="C26" s="44">
        <f t="shared" si="4"/>
        <v>2.4487427156177151</v>
      </c>
      <c r="D26" s="44">
        <f t="shared" si="4"/>
        <v>2.7385141941391944</v>
      </c>
      <c r="E26" s="44">
        <f t="shared" si="4"/>
        <v>2.5191890401265402</v>
      </c>
      <c r="F26" s="44">
        <f t="shared" si="4"/>
        <v>2.4450721153846153</v>
      </c>
      <c r="G26" s="44">
        <f t="shared" si="4"/>
        <v>2.6267638611388606</v>
      </c>
      <c r="H26" s="44">
        <f t="shared" si="4"/>
        <v>3.0340274309024311</v>
      </c>
      <c r="I26" s="44">
        <f t="shared" si="4"/>
        <v>3.1833344780219783</v>
      </c>
      <c r="J26" s="44">
        <f t="shared" si="4"/>
        <v>3.1406227106227105</v>
      </c>
      <c r="K26" s="44">
        <f t="shared" si="4"/>
        <v>2.5952380952380949</v>
      </c>
      <c r="L26" s="44">
        <f t="shared" si="4"/>
        <v>2.7918217338217337</v>
      </c>
      <c r="M26" s="44">
        <f t="shared" si="4"/>
        <v>2.763717844655345</v>
      </c>
      <c r="N26" s="49">
        <f>(M26/B26)^(1/11)-1</f>
        <v>9.9043595095535952E-3</v>
      </c>
      <c r="O26" s="49"/>
      <c r="P26" s="45"/>
      <c r="Q26" s="54">
        <f>+B25*M24/Q14</f>
        <v>3.5692307692307685</v>
      </c>
      <c r="T26" s="77"/>
      <c r="U26" s="78"/>
    </row>
    <row r="27" spans="1:24" x14ac:dyDescent="0.2">
      <c r="E27" s="45"/>
      <c r="F27" s="45">
        <v>0.91744609505560593</v>
      </c>
      <c r="N27" s="55">
        <f>B16*(1+P15)^(X14)</f>
        <v>3.5860119910344728</v>
      </c>
      <c r="O27" s="45"/>
      <c r="Q27" s="45"/>
      <c r="T27" s="77"/>
      <c r="U27" s="78">
        <f>B16*(1+Z14)^(X14+1)</f>
        <v>3.5858682280212739</v>
      </c>
      <c r="X27">
        <f>+B25*C24/U14</f>
        <v>3.7923076923076908</v>
      </c>
    </row>
    <row r="28" spans="1:24" ht="13.5" thickBot="1" x14ac:dyDescent="0.25">
      <c r="E28" s="45"/>
      <c r="F28" s="45"/>
      <c r="N28" s="45"/>
      <c r="T28" s="79"/>
      <c r="U28" s="80"/>
    </row>
    <row r="29" spans="1:24" x14ac:dyDescent="0.2">
      <c r="A29" s="1" t="s">
        <v>59</v>
      </c>
    </row>
    <row r="31" spans="1:24" ht="38.25" x14ac:dyDescent="0.2">
      <c r="A31" s="46"/>
      <c r="B31" s="47" t="s">
        <v>52</v>
      </c>
      <c r="C31" s="47" t="s">
        <v>53</v>
      </c>
      <c r="D31" s="47" t="s">
        <v>54</v>
      </c>
      <c r="E31" s="47" t="s">
        <v>55</v>
      </c>
      <c r="F31" s="47" t="s">
        <v>56</v>
      </c>
      <c r="G31" s="47" t="s">
        <v>61</v>
      </c>
      <c r="H31" s="47" t="s">
        <v>62</v>
      </c>
      <c r="I31" s="47" t="s">
        <v>63</v>
      </c>
      <c r="J31" s="47" t="s">
        <v>64</v>
      </c>
      <c r="K31" s="47" t="s">
        <v>66</v>
      </c>
      <c r="L31" s="47" t="s">
        <v>67</v>
      </c>
      <c r="M31" s="47" t="s">
        <v>68</v>
      </c>
      <c r="N31" s="47" t="s">
        <v>58</v>
      </c>
      <c r="O31" s="47"/>
    </row>
    <row r="32" spans="1:24" ht="13.5" thickBot="1" x14ac:dyDescent="0.25">
      <c r="A32" s="46">
        <v>2009</v>
      </c>
      <c r="B32" s="44">
        <v>1.25</v>
      </c>
      <c r="C32" s="44">
        <v>1.5727272727272732</v>
      </c>
      <c r="D32" s="44">
        <v>2.2999999999999994</v>
      </c>
      <c r="E32" s="44">
        <v>1.8166666666666671</v>
      </c>
      <c r="F32" s="44">
        <v>1.1999999999999997</v>
      </c>
      <c r="G32" s="44">
        <v>1.5</v>
      </c>
      <c r="H32" s="44">
        <v>2.1269230769230774</v>
      </c>
      <c r="I32" s="44">
        <v>2.5038461538461543</v>
      </c>
      <c r="J32" s="44">
        <v>2.0999999999999996</v>
      </c>
      <c r="K32" s="44">
        <v>2.4461538461538463</v>
      </c>
      <c r="L32" s="44">
        <v>2.157142857142857</v>
      </c>
      <c r="M32" s="44">
        <v>2.1166666666666667</v>
      </c>
      <c r="N32" s="49">
        <f t="shared" ref="N32:N39" si="5">(M32/B32)^(1/11)-1</f>
        <v>4.9046571805186456E-2</v>
      </c>
      <c r="O32" s="49"/>
    </row>
    <row r="33" spans="1:26" x14ac:dyDescent="0.2">
      <c r="A33" s="46">
        <v>2010</v>
      </c>
      <c r="B33" s="44">
        <v>2.3041666666666667</v>
      </c>
      <c r="C33" s="44">
        <v>1.7749999999999997</v>
      </c>
      <c r="D33" s="44">
        <v>1.9</v>
      </c>
      <c r="E33" s="44">
        <v>1.7833333333333332</v>
      </c>
      <c r="F33" s="44">
        <v>1.7230769230769232</v>
      </c>
      <c r="G33" s="44">
        <v>2.3461538461538458</v>
      </c>
      <c r="H33" s="44">
        <v>4.8314285714285718</v>
      </c>
      <c r="I33" s="44">
        <v>7.5923076923076929</v>
      </c>
      <c r="J33" s="44">
        <v>2.3692307692307697</v>
      </c>
      <c r="K33" s="44">
        <v>2.5333333333333337</v>
      </c>
      <c r="L33" s="44">
        <v>1.6666666666666667</v>
      </c>
      <c r="M33" s="44">
        <v>2.5333333333333328</v>
      </c>
      <c r="N33" s="49">
        <f t="shared" si="5"/>
        <v>8.6569731299606101E-3</v>
      </c>
      <c r="O33" s="49"/>
      <c r="P33" s="51" t="s">
        <v>65</v>
      </c>
    </row>
    <row r="34" spans="1:26" ht="13.5" thickBot="1" x14ac:dyDescent="0.25">
      <c r="A34" s="46">
        <v>2011</v>
      </c>
      <c r="B34" s="44">
        <v>1.3000000000000003</v>
      </c>
      <c r="C34" s="44">
        <v>2.1999999999999997</v>
      </c>
      <c r="D34" s="44">
        <v>2.0538461538461545</v>
      </c>
      <c r="E34" s="44">
        <v>2.2545454545454544</v>
      </c>
      <c r="F34" s="44">
        <v>2.5</v>
      </c>
      <c r="G34" s="44">
        <v>2.7999999999999994</v>
      </c>
      <c r="H34" s="44">
        <v>2.7818181818181826</v>
      </c>
      <c r="I34" s="44">
        <v>2.8214285714285716</v>
      </c>
      <c r="J34" s="44">
        <v>2.8769230769230774</v>
      </c>
      <c r="K34" s="44">
        <v>2.035714285714286</v>
      </c>
      <c r="L34" s="44">
        <v>2.2384615384615385</v>
      </c>
      <c r="M34" s="44">
        <v>2.7076923076923074</v>
      </c>
      <c r="N34" s="49">
        <f t="shared" si="5"/>
        <v>6.8977892162157106E-2</v>
      </c>
      <c r="O34" s="49"/>
      <c r="P34" s="52">
        <f>+P36/P35</f>
        <v>0.29878291310401311</v>
      </c>
    </row>
    <row r="35" spans="1:26" x14ac:dyDescent="0.2">
      <c r="A35" s="46">
        <v>2012</v>
      </c>
      <c r="B35" s="44">
        <v>2.9346153846153835</v>
      </c>
      <c r="C35" s="44">
        <v>1.7492307692307696</v>
      </c>
      <c r="D35" s="44">
        <v>2.6076923076923078</v>
      </c>
      <c r="E35" s="44">
        <v>2.7818181818181817</v>
      </c>
      <c r="F35" s="44">
        <v>2.5999999999999992</v>
      </c>
      <c r="G35" s="44">
        <v>3.6538461538461542</v>
      </c>
      <c r="H35" s="44">
        <v>2.8923076923076918</v>
      </c>
      <c r="I35" s="44">
        <v>4.4833333333333334</v>
      </c>
      <c r="J35" s="44">
        <v>2.4499999999999993</v>
      </c>
      <c r="K35" s="44">
        <v>3.0307692307692315</v>
      </c>
      <c r="L35" s="44">
        <v>3.2461538461538453</v>
      </c>
      <c r="M35" s="44">
        <v>2.9416666666666669</v>
      </c>
      <c r="N35" s="49">
        <f t="shared" si="5"/>
        <v>2.181977909776478E-4</v>
      </c>
      <c r="O35" s="49"/>
      <c r="P35" s="15">
        <f>AVERAGE(B38:M47)</f>
        <v>4.0164960778537715</v>
      </c>
    </row>
    <row r="36" spans="1:26" ht="13.5" thickBot="1" x14ac:dyDescent="0.25">
      <c r="A36" s="46">
        <v>2013</v>
      </c>
      <c r="B36" s="44">
        <v>3.9999999999999991</v>
      </c>
      <c r="C36" s="44">
        <v>2.7416666666666658</v>
      </c>
      <c r="D36" s="44">
        <v>3.0461538461538464</v>
      </c>
      <c r="E36" s="44">
        <v>2.9090909090909092</v>
      </c>
      <c r="F36" s="44">
        <v>2.7692307692307696</v>
      </c>
      <c r="G36" s="44">
        <v>2.6666666666666665</v>
      </c>
      <c r="H36" s="44">
        <v>5.5230769230769221</v>
      </c>
      <c r="I36" s="44">
        <v>4.1899999999999995</v>
      </c>
      <c r="J36" s="44">
        <v>3.092307692307692</v>
      </c>
      <c r="K36" s="44">
        <v>2.7846153846153849</v>
      </c>
      <c r="L36" s="44">
        <v>2.4750000000000001</v>
      </c>
      <c r="M36" s="44">
        <v>3.0923076923076924</v>
      </c>
      <c r="N36" s="48">
        <f t="shared" si="5"/>
        <v>-2.3126275894369441E-2</v>
      </c>
      <c r="O36" s="49">
        <f>AVERAGE(B36:M36)/AVERAGE(B35:M35)-1</f>
        <v>0.11078665998433546</v>
      </c>
      <c r="P36">
        <f>STDEVA(B38:M47)</f>
        <v>1.2000603986119929</v>
      </c>
      <c r="Q36" s="59">
        <f>+M46</f>
        <v>3.7999999999999994</v>
      </c>
      <c r="U36" s="15">
        <f>+B46</f>
        <v>3.399999999999999</v>
      </c>
      <c r="W36" t="s">
        <v>117</v>
      </c>
      <c r="X36" s="56">
        <f>+P38+1</f>
        <v>117</v>
      </c>
      <c r="Z36">
        <f>(B47/B38)^(1/X36)-1</f>
        <v>-1.2466915722302296E-3</v>
      </c>
    </row>
    <row r="37" spans="1:26" x14ac:dyDescent="0.2">
      <c r="A37" s="46">
        <v>2014</v>
      </c>
      <c r="B37" s="44">
        <v>2.9230769230769229</v>
      </c>
      <c r="C37" s="44">
        <v>2.270833333333333</v>
      </c>
      <c r="D37" s="44">
        <v>1.6615384615384614</v>
      </c>
      <c r="E37" s="44">
        <v>1.581818181818182</v>
      </c>
      <c r="F37" s="44">
        <v>2.0916666666666668</v>
      </c>
      <c r="G37" s="44">
        <v>2.1076923076923078</v>
      </c>
      <c r="H37" s="44">
        <v>5.0178571428571432</v>
      </c>
      <c r="I37" s="44">
        <v>3.0076923076923072</v>
      </c>
      <c r="J37" s="44">
        <v>4.3999999999999995</v>
      </c>
      <c r="K37" s="44">
        <v>3.7742857142857149</v>
      </c>
      <c r="L37" s="44">
        <v>2.94</v>
      </c>
      <c r="M37" s="44">
        <v>3.0428571428571431</v>
      </c>
      <c r="N37" s="49">
        <f t="shared" si="5"/>
        <v>3.6575928537840863E-3</v>
      </c>
      <c r="O37" s="49">
        <f t="shared" ref="O37:O39" si="6">AVERAGE(B37:M37)/AVERAGE(B36:M36)-1</f>
        <v>-0.11378938931361138</v>
      </c>
      <c r="P37" s="53">
        <f>(B47/B38)^(1/P38)-1</f>
        <v>-1.2574321535221422E-3</v>
      </c>
      <c r="T37" s="75"/>
      <c r="U37" s="76"/>
    </row>
    <row r="38" spans="1:26" x14ac:dyDescent="0.2">
      <c r="A38" s="46">
        <v>2015</v>
      </c>
      <c r="B38" s="44">
        <v>3.4714285714285711</v>
      </c>
      <c r="C38" s="44">
        <v>2.7916666666666665</v>
      </c>
      <c r="D38" s="44">
        <v>2.9769230769230766</v>
      </c>
      <c r="E38" s="44">
        <v>4.6000000000000005</v>
      </c>
      <c r="F38" s="44">
        <v>2.7166666666666663</v>
      </c>
      <c r="G38" s="44">
        <v>3.5538461538461541</v>
      </c>
      <c r="H38" s="44">
        <v>4.6312500000000005</v>
      </c>
      <c r="I38" s="44">
        <v>5.6538461538461542</v>
      </c>
      <c r="J38" s="44">
        <v>5.2785714285714276</v>
      </c>
      <c r="K38" s="44">
        <v>4.0846153846153843</v>
      </c>
      <c r="L38" s="44">
        <v>5.1642857142857155</v>
      </c>
      <c r="M38" s="44">
        <v>5.36</v>
      </c>
      <c r="N38" s="49">
        <f t="shared" si="5"/>
        <v>4.0280831206842338E-2</v>
      </c>
      <c r="O38" s="49">
        <f t="shared" si="6"/>
        <v>0.44411500404124715</v>
      </c>
      <c r="P38" s="56">
        <f>COUNT(B38:M47)-1</f>
        <v>116</v>
      </c>
      <c r="T38" s="77"/>
      <c r="U38" s="78"/>
    </row>
    <row r="39" spans="1:26" x14ac:dyDescent="0.2">
      <c r="A39" s="46">
        <v>2016</v>
      </c>
      <c r="B39" s="44">
        <v>4.4000000000000004</v>
      </c>
      <c r="C39" s="44">
        <v>3.6817692307692313</v>
      </c>
      <c r="D39" s="44">
        <v>3.7533230769230772</v>
      </c>
      <c r="E39" s="44">
        <v>4.5714285714285703</v>
      </c>
      <c r="F39" s="44">
        <v>4.430769230769231</v>
      </c>
      <c r="G39" s="44">
        <v>4.3357142857142854</v>
      </c>
      <c r="H39" s="44">
        <v>4.541666666666667</v>
      </c>
      <c r="I39" s="44">
        <v>5.3230769230769237</v>
      </c>
      <c r="J39" s="44">
        <v>4.7692307692307692</v>
      </c>
      <c r="K39" s="44">
        <v>4.9214285714285726</v>
      </c>
      <c r="L39" s="44">
        <v>5.4846153846153847</v>
      </c>
      <c r="M39" s="44">
        <v>5.4357142857142851</v>
      </c>
      <c r="N39" s="49">
        <f t="shared" si="5"/>
        <v>1.940277890360087E-2</v>
      </c>
      <c r="O39" s="49">
        <f t="shared" si="6"/>
        <v>0.10670856011325602</v>
      </c>
      <c r="P39" s="56"/>
      <c r="T39" s="77"/>
      <c r="U39" s="78"/>
    </row>
    <row r="40" spans="1:26" x14ac:dyDescent="0.2">
      <c r="A40" s="46">
        <v>2017</v>
      </c>
      <c r="B40" s="44">
        <v>5.5357142857142856</v>
      </c>
      <c r="C40" s="44">
        <v>4.1076923076923082</v>
      </c>
      <c r="D40" s="44">
        <v>3.8615384615384625</v>
      </c>
      <c r="E40" s="44">
        <v>4.5090909090909088</v>
      </c>
      <c r="F40" s="44">
        <v>3.9461538461538459</v>
      </c>
      <c r="G40" s="44">
        <v>3.8</v>
      </c>
      <c r="H40" s="44">
        <v>7.7363636363636354</v>
      </c>
      <c r="I40" s="44">
        <v>6.5</v>
      </c>
      <c r="J40" s="44">
        <v>7</v>
      </c>
      <c r="K40" s="44">
        <v>2.5</v>
      </c>
      <c r="L40" s="44">
        <v>4.0583333333333336</v>
      </c>
      <c r="M40" s="44">
        <v>1.9545454545454546</v>
      </c>
      <c r="N40" s="48">
        <f>(M40/B40)^(1/11)-1</f>
        <v>-9.0301529842317318E-2</v>
      </c>
      <c r="O40" s="48">
        <f>AVERAGE(B40:M40)/AVERAGE(B39:M39)-1</f>
        <v>-2.503287036216606E-3</v>
      </c>
      <c r="P40" s="56"/>
      <c r="T40" s="77"/>
      <c r="U40" s="78"/>
    </row>
    <row r="41" spans="1:26" x14ac:dyDescent="0.2">
      <c r="A41" s="46">
        <v>2018</v>
      </c>
      <c r="B41" s="44">
        <v>3.092857142857143</v>
      </c>
      <c r="C41" s="44">
        <v>4.2000000000000011</v>
      </c>
      <c r="D41" s="44">
        <v>4.3999999999999995</v>
      </c>
      <c r="E41" s="44">
        <v>4.3999999999999995</v>
      </c>
      <c r="F41" s="44">
        <v>4.5230769230769221</v>
      </c>
      <c r="G41" s="44">
        <v>4.7999999999999989</v>
      </c>
      <c r="H41" s="44">
        <v>4.7307692307692317</v>
      </c>
      <c r="I41" s="44">
        <v>4.5</v>
      </c>
      <c r="J41" s="44">
        <v>4.5</v>
      </c>
      <c r="K41" s="44">
        <v>4.4571428571428564</v>
      </c>
      <c r="L41" s="44">
        <v>4.4230769230769234</v>
      </c>
      <c r="M41" s="44">
        <v>4.5</v>
      </c>
      <c r="N41" s="49">
        <f>(M41/B41)^(1/11)-1</f>
        <v>3.4676979635934968E-2</v>
      </c>
      <c r="O41" s="48">
        <f t="shared" ref="O41:O43" si="7">AVERAGE(B41:M41)/AVERAGE(B40:M40)-1</f>
        <v>-5.3729772354960792E-2</v>
      </c>
      <c r="P41" s="56"/>
      <c r="T41" s="77"/>
      <c r="U41" s="78"/>
    </row>
    <row r="42" spans="1:26" x14ac:dyDescent="0.2">
      <c r="A42" s="46">
        <v>2019</v>
      </c>
      <c r="B42" s="44">
        <v>2.8928571428571428</v>
      </c>
      <c r="C42" s="44">
        <v>4</v>
      </c>
      <c r="D42" s="44">
        <v>4.2000000000000011</v>
      </c>
      <c r="E42" s="44">
        <v>4.2000000000000011</v>
      </c>
      <c r="F42" s="44">
        <v>4.3230769230769237</v>
      </c>
      <c r="G42" s="44">
        <v>4.5999999999999996</v>
      </c>
      <c r="H42" s="44">
        <v>4.7307692307692317</v>
      </c>
      <c r="I42" s="44">
        <v>4.2999999999999989</v>
      </c>
      <c r="J42" s="44">
        <v>4.2999999999999989</v>
      </c>
      <c r="K42" s="44">
        <v>4.2</v>
      </c>
      <c r="L42" s="44">
        <v>4.2230769230769223</v>
      </c>
      <c r="M42" s="44">
        <v>4.2999999999999989</v>
      </c>
      <c r="N42" s="49">
        <f>(M42/B42)^(1/11)-1</f>
        <v>3.669075205391481E-2</v>
      </c>
      <c r="O42" s="48">
        <f t="shared" si="7"/>
        <v>-4.2971160786200557E-2</v>
      </c>
      <c r="P42" s="56"/>
      <c r="T42" s="77"/>
      <c r="U42" s="78"/>
    </row>
    <row r="43" spans="1:26" x14ac:dyDescent="0.2">
      <c r="A43" s="46">
        <v>2020</v>
      </c>
      <c r="B43" s="44">
        <v>2.9153846153846152</v>
      </c>
      <c r="C43" s="44">
        <v>1.6500000000000001</v>
      </c>
      <c r="D43" s="44">
        <v>2.8</v>
      </c>
      <c r="E43" s="44">
        <v>2.0769230769230771</v>
      </c>
      <c r="F43" s="44">
        <v>1.8666666666666669</v>
      </c>
      <c r="G43" s="44">
        <v>2.5749999999999997</v>
      </c>
      <c r="H43" s="44">
        <v>5.5499999999999989</v>
      </c>
      <c r="I43" s="44">
        <v>5.7153846153846155</v>
      </c>
      <c r="J43" s="44">
        <v>3.8000000000000003</v>
      </c>
      <c r="K43" s="44">
        <v>4.2230769230769232</v>
      </c>
      <c r="L43" s="44">
        <v>3.7461538461538457</v>
      </c>
      <c r="M43" s="44">
        <v>1.9400000000000002</v>
      </c>
      <c r="N43" s="48">
        <f>(M43/B43)^(1/11)-1</f>
        <v>-3.6351353694600963E-2</v>
      </c>
      <c r="O43" s="48">
        <f t="shared" si="7"/>
        <v>-0.22699901265333933</v>
      </c>
      <c r="P43" s="56"/>
      <c r="T43" s="77"/>
      <c r="U43" s="78"/>
    </row>
    <row r="44" spans="1:26" x14ac:dyDescent="0.2">
      <c r="A44" s="46">
        <v>2021</v>
      </c>
      <c r="B44" s="44">
        <v>3.3461538461538463</v>
      </c>
      <c r="C44" s="44">
        <v>2.7</v>
      </c>
      <c r="D44" s="44">
        <v>3.5538461538461545</v>
      </c>
      <c r="E44" s="44">
        <v>3.2153846153846151</v>
      </c>
      <c r="F44" s="44">
        <v>2.9916666666666671</v>
      </c>
      <c r="G44" s="44">
        <v>3.3541666666666665</v>
      </c>
      <c r="H44" s="44">
        <v>3.5500000000000003</v>
      </c>
      <c r="I44" s="44">
        <v>3.7000000000000006</v>
      </c>
      <c r="J44" s="44">
        <v>3.4769230769230766</v>
      </c>
      <c r="K44" s="44">
        <v>3.5653846153846152</v>
      </c>
      <c r="L44" s="44">
        <v>3.5638461538461539</v>
      </c>
      <c r="M44" s="44">
        <v>3.3599999999999994</v>
      </c>
      <c r="N44" s="48">
        <f t="shared" ref="N44:N46" si="8">(M44/B44)^(1/11)-1</f>
        <v>3.7546986589909181E-4</v>
      </c>
      <c r="O44" s="171">
        <f>AVERAGE(B44:M44)/AVERAGE(B43:M43)-1</f>
        <v>3.9084847425082003E-2</v>
      </c>
      <c r="P44" s="56"/>
      <c r="T44" s="77"/>
      <c r="U44" s="78"/>
    </row>
    <row r="45" spans="1:26" x14ac:dyDescent="0.2">
      <c r="A45" s="46">
        <v>2022</v>
      </c>
      <c r="B45" s="44">
        <v>2.3538461538461535</v>
      </c>
      <c r="C45" s="44">
        <v>3.3166666666666669</v>
      </c>
      <c r="D45" s="44">
        <v>3.7615384615384624</v>
      </c>
      <c r="E45" s="44">
        <v>3.7000000000000006</v>
      </c>
      <c r="F45" s="44">
        <v>3.5333333333333337</v>
      </c>
      <c r="G45" s="44">
        <v>3.4727272727272722</v>
      </c>
      <c r="H45" s="44">
        <v>3.8200000000000003</v>
      </c>
      <c r="I45" s="44">
        <v>4.0230769230769239</v>
      </c>
      <c r="J45" s="44">
        <v>3.7384615384615389</v>
      </c>
      <c r="K45" s="44">
        <v>3.7307692307692295</v>
      </c>
      <c r="L45" s="44">
        <v>3.7153846153846164</v>
      </c>
      <c r="M45" s="44">
        <v>3.4166666666666661</v>
      </c>
      <c r="N45" s="48">
        <f t="shared" si="8"/>
        <v>3.4454329260902972E-2</v>
      </c>
      <c r="O45" s="171">
        <f>AVERAGE(B45:M45)/AVERAGE(B44:M44)-1</f>
        <v>5.461224863276315E-2</v>
      </c>
      <c r="P45" s="56"/>
      <c r="T45" s="77"/>
      <c r="U45" s="78"/>
    </row>
    <row r="46" spans="1:26" x14ac:dyDescent="0.2">
      <c r="A46" s="46">
        <v>2023</v>
      </c>
      <c r="B46" s="44">
        <v>3.399999999999999</v>
      </c>
      <c r="C46" s="44">
        <v>3.600000000000001</v>
      </c>
      <c r="D46" s="44">
        <v>3.8214285714285707</v>
      </c>
      <c r="E46" s="44">
        <v>3.816666666666666</v>
      </c>
      <c r="F46" s="44">
        <v>3.5583333333333336</v>
      </c>
      <c r="G46" s="44">
        <v>3.600000000000001</v>
      </c>
      <c r="H46" s="44">
        <v>3.66</v>
      </c>
      <c r="I46" s="44">
        <v>4.1749999999999989</v>
      </c>
      <c r="J46" s="44">
        <v>5.4538461538461531</v>
      </c>
      <c r="K46" s="44">
        <v>3.2999999999999994</v>
      </c>
      <c r="L46" s="44">
        <v>3.7999999999999994</v>
      </c>
      <c r="M46" s="44">
        <v>3.7999999999999994</v>
      </c>
      <c r="N46" s="48">
        <f t="shared" si="8"/>
        <v>1.0162714531225969E-2</v>
      </c>
      <c r="O46" s="171">
        <f>AVERAGE(B46:M46)/AVERAGE(B45:M45)-1</f>
        <v>7.9910906856343056E-2</v>
      </c>
      <c r="P46" s="56"/>
      <c r="T46" s="77"/>
      <c r="U46" s="78"/>
    </row>
    <row r="47" spans="1:26" x14ac:dyDescent="0.2">
      <c r="A47" s="46">
        <v>2024</v>
      </c>
      <c r="B47" s="44">
        <f>+ANUAL!C10</f>
        <v>3</v>
      </c>
      <c r="C47" s="44">
        <f>+ANUAL!D10</f>
        <v>2.5</v>
      </c>
      <c r="D47" s="44">
        <f>+ANUAL!E10</f>
        <v>2.5615384615384613</v>
      </c>
      <c r="E47" s="44">
        <f>+ANUAL!F10</f>
        <v>4.884615384615385</v>
      </c>
      <c r="F47" s="44">
        <f>+ANUAL!G10</f>
        <v>3.9416666666666664</v>
      </c>
      <c r="G47" s="44">
        <f>+ANUAL!H10</f>
        <v>5.0285714285714294</v>
      </c>
      <c r="H47" s="44">
        <f>+ANUAL!I10</f>
        <v>4.2636363636363646</v>
      </c>
      <c r="I47" s="44">
        <f>+ANUAL!J10</f>
        <v>6.75</v>
      </c>
      <c r="J47" s="44" t="str">
        <f>+ANUAL!K10</f>
        <v/>
      </c>
      <c r="K47" s="44" t="str">
        <f>+ANUAL!L10</f>
        <v/>
      </c>
      <c r="L47" s="44" t="str">
        <f>+ANUAL!M10</f>
        <v/>
      </c>
      <c r="M47" s="44">
        <f>+ANUAL!N10</f>
        <v>4.958333333333333</v>
      </c>
      <c r="N47" s="48">
        <f>(M47/B47)^(1/11)-1</f>
        <v>4.6737247713433128E-2</v>
      </c>
      <c r="O47" s="48">
        <f>AVERAGE(B47:M47)/AVERAGE(B46:M46)-1</f>
        <v>9.8565047607502843E-2</v>
      </c>
      <c r="P47" s="56"/>
      <c r="T47" s="77"/>
      <c r="U47" s="78"/>
    </row>
    <row r="48" spans="1:26" x14ac:dyDescent="0.2">
      <c r="A48" s="46" t="s">
        <v>60</v>
      </c>
      <c r="B48" s="44">
        <f t="shared" ref="B48:M48" si="9">AVERAGE(B32:B47)</f>
        <v>3.0700062957875458</v>
      </c>
      <c r="C48" s="44">
        <f t="shared" si="9"/>
        <v>2.8035783071095577</v>
      </c>
      <c r="D48" s="44">
        <f t="shared" si="9"/>
        <v>3.0787104395604392</v>
      </c>
      <c r="E48" s="44">
        <f t="shared" si="9"/>
        <v>3.318836371961372</v>
      </c>
      <c r="F48" s="44">
        <f t="shared" si="9"/>
        <v>3.044711538461538</v>
      </c>
      <c r="G48" s="44">
        <f t="shared" si="9"/>
        <v>3.3871490488677991</v>
      </c>
      <c r="H48" s="44">
        <f t="shared" si="9"/>
        <v>4.3992416697885446</v>
      </c>
      <c r="I48" s="44">
        <f t="shared" si="9"/>
        <v>4.7024370421245418</v>
      </c>
      <c r="J48" s="44">
        <f t="shared" si="9"/>
        <v>3.9736996336996326</v>
      </c>
      <c r="K48" s="44">
        <f t="shared" si="9"/>
        <v>3.4391526251526248</v>
      </c>
      <c r="L48" s="44">
        <f t="shared" si="9"/>
        <v>3.5268131868131869</v>
      </c>
      <c r="M48" s="44">
        <f t="shared" si="9"/>
        <v>3.4662364718614711</v>
      </c>
      <c r="N48" s="49">
        <f>(M48/B48)^(1/11)-1</f>
        <v>1.1096551650615405E-2</v>
      </c>
      <c r="O48" s="49"/>
      <c r="P48" s="45"/>
      <c r="Q48" s="54">
        <f>+B47*M46/Q36</f>
        <v>3</v>
      </c>
      <c r="T48" s="77"/>
      <c r="U48" s="78"/>
    </row>
    <row r="49" spans="1:36" x14ac:dyDescent="0.2">
      <c r="F49" s="45">
        <v>0.99274189225408738</v>
      </c>
      <c r="G49" s="45"/>
      <c r="N49" s="55">
        <f>B38*(1+P37)^(X36)</f>
        <v>2.9962277035394491</v>
      </c>
      <c r="O49" s="45"/>
      <c r="Q49" s="45"/>
      <c r="T49" s="77"/>
      <c r="U49" s="78">
        <f>B38*(1+Z36)^(X36+1)</f>
        <v>2.9962599252833031</v>
      </c>
      <c r="X49">
        <f>+B47*C46/U36</f>
        <v>3.1764705882352957</v>
      </c>
    </row>
    <row r="50" spans="1:36" ht="13.5" thickBot="1" x14ac:dyDescent="0.25">
      <c r="F50" s="45"/>
      <c r="G50" s="45">
        <f>+F48/E48</f>
        <v>0.91740332972853633</v>
      </c>
      <c r="N50" s="45"/>
      <c r="T50" s="79"/>
      <c r="U50" s="80"/>
    </row>
    <row r="51" spans="1:36" ht="58.5" customHeight="1" x14ac:dyDescent="0.35">
      <c r="A51" s="184" t="s">
        <v>143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P51" s="71"/>
      <c r="Q51" s="71"/>
      <c r="R51" s="71"/>
      <c r="S51" s="71"/>
      <c r="T51" s="71"/>
      <c r="U51" s="71"/>
      <c r="V51" s="71"/>
      <c r="W51" s="71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</row>
    <row r="52" spans="1:36" ht="42.75" customHeight="1" x14ac:dyDescent="0.2">
      <c r="A52" s="184" t="s">
        <v>144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</row>
  </sheetData>
  <mergeCells count="2">
    <mergeCell ref="A51:N51"/>
    <mergeCell ref="A52:N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3"/>
  <sheetViews>
    <sheetView workbookViewId="0">
      <selection activeCell="I11" sqref="I11"/>
    </sheetView>
  </sheetViews>
  <sheetFormatPr baseColWidth="10" defaultColWidth="9.7109375" defaultRowHeight="12.75" x14ac:dyDescent="0.2"/>
  <cols>
    <col min="1" max="1" width="13.5703125" customWidth="1"/>
    <col min="2" max="2" width="10" customWidth="1"/>
    <col min="8" max="8" width="9.42578125" customWidth="1"/>
    <col min="9" max="9" width="9.5703125" customWidth="1"/>
    <col min="13" max="13" width="9.42578125" customWidth="1"/>
    <col min="14" max="14" width="9.140625" customWidth="1"/>
    <col min="15" max="15" width="11" customWidth="1"/>
  </cols>
  <sheetData>
    <row r="1" spans="1:21" x14ac:dyDescent="0.2">
      <c r="A1" s="179" t="s">
        <v>13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21" x14ac:dyDescent="0.2">
      <c r="A2" s="179" t="s">
        <v>38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4" spans="1:21" x14ac:dyDescent="0.2">
      <c r="A4" s="1">
        <v>2024</v>
      </c>
    </row>
    <row r="5" spans="1:21" ht="13.5" thickBot="1" x14ac:dyDescent="0.25"/>
    <row r="6" spans="1:21" x14ac:dyDescent="0.2">
      <c r="A6" s="2" t="s">
        <v>10</v>
      </c>
      <c r="B6" s="3" t="s">
        <v>45</v>
      </c>
      <c r="C6" s="2" t="s">
        <v>22</v>
      </c>
      <c r="D6" s="2" t="s">
        <v>23</v>
      </c>
      <c r="E6" s="2" t="s">
        <v>27</v>
      </c>
      <c r="F6" s="2" t="s">
        <v>24</v>
      </c>
      <c r="G6" s="2" t="s">
        <v>25</v>
      </c>
      <c r="H6" s="2" t="s">
        <v>26</v>
      </c>
      <c r="I6" s="20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5" t="s">
        <v>4</v>
      </c>
    </row>
    <row r="7" spans="1:21" ht="13.5" thickBot="1" x14ac:dyDescent="0.25">
      <c r="A7" s="6"/>
      <c r="B7" s="7"/>
      <c r="C7" s="7"/>
      <c r="D7" s="7"/>
      <c r="E7" s="7"/>
      <c r="F7" s="7"/>
      <c r="G7" s="7"/>
      <c r="H7" s="7"/>
      <c r="I7" s="18"/>
      <c r="J7" s="18"/>
      <c r="K7" s="18"/>
      <c r="L7" s="18"/>
      <c r="M7" s="18"/>
      <c r="N7" s="18"/>
      <c r="O7" s="8" t="s">
        <v>20</v>
      </c>
    </row>
    <row r="8" spans="1:21" ht="13.5" thickBot="1" x14ac:dyDescent="0.25">
      <c r="U8" s="15"/>
    </row>
    <row r="9" spans="1:21" ht="13.5" thickBot="1" x14ac:dyDescent="0.25">
      <c r="A9" s="89" t="s">
        <v>111</v>
      </c>
      <c r="B9" s="90" t="s">
        <v>7</v>
      </c>
      <c r="C9" s="164">
        <v>3.7</v>
      </c>
      <c r="D9" s="120">
        <v>3.7999999999999994</v>
      </c>
      <c r="E9" s="104">
        <v>3.7999999999999994</v>
      </c>
      <c r="F9" s="104">
        <v>3.8461538461538458</v>
      </c>
      <c r="G9" s="104">
        <v>3.899999999999999</v>
      </c>
      <c r="H9" s="104">
        <v>3.8636363636363638</v>
      </c>
      <c r="I9" s="104">
        <v>4</v>
      </c>
      <c r="J9" s="104">
        <v>4</v>
      </c>
      <c r="K9" s="104">
        <v>4.75</v>
      </c>
      <c r="L9" s="104">
        <v>4.7692307692307692</v>
      </c>
      <c r="M9" s="104">
        <v>3.5250000000000004</v>
      </c>
      <c r="N9" s="117">
        <v>3.7999999999999994</v>
      </c>
      <c r="O9" s="165">
        <f>IF(ISERROR(AVERAGE(C9:N9)),"",AVERAGE(C9:N9))</f>
        <v>3.9795017482517472</v>
      </c>
    </row>
    <row r="10" spans="1:21" ht="13.5" thickBot="1" x14ac:dyDescent="0.25">
      <c r="A10" s="93" t="s">
        <v>111</v>
      </c>
      <c r="B10" s="88" t="s">
        <v>8</v>
      </c>
      <c r="C10" s="139">
        <v>6.4615384615384617</v>
      </c>
      <c r="D10" s="120">
        <v>3.8666666666666667</v>
      </c>
      <c r="E10" s="104">
        <v>3</v>
      </c>
      <c r="F10" s="104">
        <v>3.7307692307692308</v>
      </c>
      <c r="G10" s="104">
        <v>4.333333333333333</v>
      </c>
      <c r="H10" s="104">
        <v>5.9545454545454541</v>
      </c>
      <c r="I10" s="104">
        <v>5.6583333333333341</v>
      </c>
      <c r="J10" s="104">
        <v>6.6818181818181817</v>
      </c>
      <c r="K10" s="104">
        <v>7.583333333333333</v>
      </c>
      <c r="L10" s="104">
        <v>4.8153846153846152</v>
      </c>
      <c r="M10" s="104">
        <v>4.416666666666667</v>
      </c>
      <c r="N10" s="117">
        <v>4.958333333333333</v>
      </c>
      <c r="O10" s="166">
        <f t="shared" ref="O10:O12" si="0">IF(ISERROR(AVERAGE(C10:N10)),"",AVERAGE(C10:N10))</f>
        <v>5.1217268842268844</v>
      </c>
    </row>
    <row r="11" spans="1:21" ht="13.5" thickBot="1" x14ac:dyDescent="0.25">
      <c r="A11" s="93" t="s">
        <v>109</v>
      </c>
      <c r="B11" s="88" t="s">
        <v>8</v>
      </c>
      <c r="C11" s="139">
        <v>6.5076923076923077</v>
      </c>
      <c r="D11" s="120">
        <v>4.3666666666666663</v>
      </c>
      <c r="E11" s="104">
        <v>3.1076923076923078</v>
      </c>
      <c r="F11" s="104">
        <v>3.7</v>
      </c>
      <c r="G11" s="104">
        <v>4.3733333333333331</v>
      </c>
      <c r="H11" s="104">
        <v>5.8727272727272721</v>
      </c>
      <c r="I11" s="104">
        <v>5.8583333333333334</v>
      </c>
      <c r="J11" s="104">
        <v>6.7363636363636354</v>
      </c>
      <c r="K11" s="104">
        <v>8.0769230769230766</v>
      </c>
      <c r="L11" s="104">
        <v>5.7692307692307692</v>
      </c>
      <c r="M11" s="104">
        <v>4.8166666666666664</v>
      </c>
      <c r="N11" s="117">
        <v>5.041666666666667</v>
      </c>
      <c r="O11" s="166">
        <f t="shared" si="0"/>
        <v>5.352274669774669</v>
      </c>
    </row>
    <row r="12" spans="1:21" ht="13.5" thickBot="1" x14ac:dyDescent="0.25">
      <c r="A12" s="94" t="s">
        <v>110</v>
      </c>
      <c r="B12" s="95" t="s">
        <v>8</v>
      </c>
      <c r="C12" s="161">
        <v>6.638461538461538</v>
      </c>
      <c r="D12" s="168">
        <v>4.458333333333333</v>
      </c>
      <c r="E12" s="169">
        <v>3.2076923076923083</v>
      </c>
      <c r="F12" s="169">
        <v>3.9846153846153842</v>
      </c>
      <c r="G12" s="169">
        <v>4.3083333333333336</v>
      </c>
      <c r="H12" s="169">
        <v>6.1272727272727279</v>
      </c>
      <c r="I12" s="169">
        <v>6.4916666666666671</v>
      </c>
      <c r="J12" s="169">
        <v>7.6727272727272728</v>
      </c>
      <c r="K12" s="169">
        <v>8.0769230769230766</v>
      </c>
      <c r="L12" s="169">
        <v>6.615384615384615</v>
      </c>
      <c r="M12" s="169">
        <v>5.208333333333333</v>
      </c>
      <c r="N12" s="170">
        <v>5.5</v>
      </c>
      <c r="O12" s="167">
        <f t="shared" si="0"/>
        <v>5.6908119658119647</v>
      </c>
    </row>
    <row r="13" spans="1:21" x14ac:dyDescent="0.2">
      <c r="A13" t="s">
        <v>49</v>
      </c>
      <c r="I13" s="15"/>
      <c r="J13" s="15"/>
      <c r="K13" s="15"/>
      <c r="L13" s="15"/>
      <c r="M13" s="15"/>
      <c r="N13" s="15"/>
      <c r="O13" s="15"/>
    </row>
    <row r="14" spans="1:21" x14ac:dyDescent="0.2">
      <c r="I14" s="15"/>
      <c r="J14" s="15"/>
      <c r="K14" s="15"/>
      <c r="L14" s="15"/>
      <c r="M14" s="15"/>
      <c r="N14" s="15"/>
      <c r="O14" s="15"/>
    </row>
    <row r="15" spans="1:21" x14ac:dyDescent="0.2">
      <c r="I15" s="15"/>
      <c r="J15" s="15"/>
      <c r="K15" s="15"/>
      <c r="L15" s="15"/>
      <c r="M15" s="15"/>
      <c r="N15" s="15"/>
      <c r="O15" s="15"/>
    </row>
    <row r="16" spans="1:21" x14ac:dyDescent="0.2">
      <c r="I16" s="15"/>
      <c r="J16" s="15"/>
      <c r="K16" s="15"/>
      <c r="L16" s="15"/>
      <c r="M16" s="15"/>
      <c r="N16" s="15"/>
      <c r="O16" s="15"/>
    </row>
    <row r="17" spans="1:15" x14ac:dyDescent="0.2">
      <c r="I17" s="15"/>
      <c r="J17" s="15"/>
      <c r="K17" s="15"/>
      <c r="L17" s="15"/>
      <c r="M17" s="15"/>
      <c r="N17" s="15"/>
      <c r="O17" s="15"/>
    </row>
    <row r="18" spans="1:15" x14ac:dyDescent="0.2">
      <c r="I18" s="15"/>
      <c r="J18" s="15"/>
      <c r="K18" s="15"/>
      <c r="L18" s="15"/>
      <c r="M18" s="15"/>
      <c r="N18" s="15"/>
      <c r="O18" s="15"/>
    </row>
    <row r="19" spans="1:15" x14ac:dyDescent="0.2">
      <c r="I19" s="15"/>
      <c r="J19" s="15"/>
      <c r="K19" s="15"/>
      <c r="L19" s="15"/>
      <c r="M19" s="15"/>
      <c r="N19" s="15"/>
      <c r="O19" s="15"/>
    </row>
    <row r="20" spans="1:15" x14ac:dyDescent="0.2">
      <c r="I20" s="15"/>
      <c r="J20" s="15"/>
      <c r="K20" s="15"/>
      <c r="L20" s="15"/>
      <c r="M20" s="15"/>
      <c r="N20" s="15"/>
      <c r="O20" s="15"/>
    </row>
    <row r="21" spans="1:15" x14ac:dyDescent="0.2">
      <c r="I21" s="15"/>
      <c r="J21" s="15"/>
      <c r="K21" s="15"/>
      <c r="L21" s="15"/>
      <c r="M21" s="15"/>
      <c r="N21" s="15"/>
      <c r="O21" s="15"/>
    </row>
    <row r="22" spans="1:15" x14ac:dyDescent="0.2">
      <c r="I22" s="15"/>
      <c r="J22" s="15"/>
      <c r="K22" s="15"/>
      <c r="L22" s="15"/>
      <c r="M22" s="15"/>
      <c r="N22" s="15"/>
      <c r="O22" s="15"/>
    </row>
    <row r="23" spans="1:15" x14ac:dyDescent="0.2">
      <c r="I23" s="15"/>
      <c r="J23" s="15"/>
      <c r="K23" s="15"/>
      <c r="L23" s="15"/>
      <c r="M23" s="15"/>
      <c r="N23" s="15"/>
      <c r="O23" s="15"/>
    </row>
    <row r="24" spans="1:15" x14ac:dyDescent="0.2">
      <c r="I24" s="15"/>
      <c r="J24" s="15"/>
      <c r="K24" s="15"/>
      <c r="L24" s="15"/>
      <c r="M24" s="15"/>
      <c r="N24" s="15"/>
      <c r="O24" s="15"/>
    </row>
    <row r="25" spans="1:15" x14ac:dyDescent="0.2">
      <c r="I25" s="15"/>
      <c r="J25" s="15"/>
      <c r="K25" s="15"/>
      <c r="L25" s="15"/>
      <c r="M25" s="15"/>
      <c r="N25" s="15"/>
      <c r="O25" s="15"/>
    </row>
    <row r="26" spans="1:15" x14ac:dyDescent="0.2">
      <c r="I26" s="15"/>
      <c r="J26" s="15"/>
      <c r="K26" s="15"/>
      <c r="L26" s="15"/>
      <c r="M26" s="15"/>
      <c r="N26" s="15"/>
      <c r="O26" s="15"/>
    </row>
    <row r="27" spans="1:15" x14ac:dyDescent="0.2">
      <c r="I27" s="15"/>
      <c r="J27" s="15"/>
      <c r="K27" s="15"/>
      <c r="L27" s="15"/>
      <c r="M27" s="15"/>
      <c r="N27" s="15"/>
      <c r="O27" s="15"/>
    </row>
    <row r="28" spans="1:15" x14ac:dyDescent="0.2">
      <c r="I28" s="15"/>
      <c r="J28" s="15"/>
      <c r="K28" s="15"/>
      <c r="L28" s="15"/>
      <c r="M28" s="15"/>
      <c r="N28" s="15"/>
      <c r="O28" s="15"/>
    </row>
    <row r="29" spans="1:15" x14ac:dyDescent="0.2">
      <c r="I29" s="15"/>
      <c r="J29" s="15"/>
      <c r="K29" s="15"/>
      <c r="L29" s="15"/>
      <c r="M29" s="15"/>
      <c r="N29" s="15"/>
      <c r="O29" s="15"/>
    </row>
    <row r="30" spans="1:15" x14ac:dyDescent="0.2">
      <c r="A30" s="16"/>
      <c r="I30" s="15"/>
      <c r="J30" s="15"/>
      <c r="K30" s="15"/>
      <c r="L30" s="15"/>
      <c r="M30" s="15"/>
      <c r="N30" s="15"/>
      <c r="O30" s="15"/>
    </row>
    <row r="31" spans="1:15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5"/>
      <c r="M31" s="15"/>
      <c r="N31" s="15"/>
      <c r="O31" s="15"/>
    </row>
    <row r="32" spans="1:15" x14ac:dyDescent="0.2">
      <c r="A32" s="179" t="s">
        <v>21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</row>
    <row r="33" spans="1:15" x14ac:dyDescent="0.2">
      <c r="A33" s="179" t="s">
        <v>28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</row>
    <row r="34" spans="1:15" x14ac:dyDescent="0.2">
      <c r="A34" s="1">
        <v>2024</v>
      </c>
      <c r="I34" s="15"/>
      <c r="J34" s="15"/>
      <c r="K34" s="15"/>
      <c r="L34" s="15"/>
      <c r="M34" s="15"/>
      <c r="N34" s="15"/>
      <c r="O34" s="15"/>
    </row>
    <row r="35" spans="1:15" ht="13.5" thickBot="1" x14ac:dyDescent="0.25">
      <c r="I35" s="15"/>
      <c r="J35" s="15"/>
      <c r="K35" s="15"/>
      <c r="L35" s="15"/>
      <c r="M35" s="15"/>
      <c r="N35" s="15"/>
      <c r="O35" s="15"/>
    </row>
    <row r="36" spans="1:15" x14ac:dyDescent="0.2">
      <c r="A36" s="2" t="s">
        <v>10</v>
      </c>
      <c r="B36" s="22" t="s">
        <v>45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6" t="s">
        <v>4</v>
      </c>
    </row>
    <row r="37" spans="1:15" ht="13.5" thickBot="1" x14ac:dyDescent="0.25">
      <c r="A37" s="6"/>
      <c r="B37" s="23"/>
      <c r="C37" s="27" t="s">
        <v>22</v>
      </c>
      <c r="D37" s="27" t="s">
        <v>23</v>
      </c>
      <c r="E37" s="27" t="s">
        <v>27</v>
      </c>
      <c r="F37" s="27" t="s">
        <v>24</v>
      </c>
      <c r="G37" s="27" t="s">
        <v>25</v>
      </c>
      <c r="H37" s="27" t="s">
        <v>26</v>
      </c>
      <c r="I37" s="27" t="s">
        <v>14</v>
      </c>
      <c r="J37" s="27" t="s">
        <v>15</v>
      </c>
      <c r="K37" s="27" t="s">
        <v>16</v>
      </c>
      <c r="L37" s="27" t="s">
        <v>17</v>
      </c>
      <c r="M37" s="27" t="s">
        <v>18</v>
      </c>
      <c r="N37" s="27" t="s">
        <v>19</v>
      </c>
      <c r="O37" s="27" t="s">
        <v>20</v>
      </c>
    </row>
    <row r="38" spans="1:15" ht="13.5" thickBot="1" x14ac:dyDescent="0.25"/>
    <row r="39" spans="1:15" ht="13.5" thickBot="1" x14ac:dyDescent="0.25">
      <c r="A39" s="89" t="s">
        <v>111</v>
      </c>
      <c r="B39" s="90" t="s">
        <v>7</v>
      </c>
      <c r="C39" s="91">
        <v>4.0153846153846153</v>
      </c>
      <c r="D39" s="91">
        <v>4.1000000000000005</v>
      </c>
      <c r="E39" s="91">
        <v>4.1000000000000005</v>
      </c>
      <c r="F39" s="91">
        <v>4.1461538461538474</v>
      </c>
      <c r="G39" s="91">
        <v>4.2000000000000011</v>
      </c>
      <c r="H39" s="91">
        <v>4.1727272727272728</v>
      </c>
      <c r="I39" s="91">
        <v>4.2999999999999989</v>
      </c>
      <c r="J39" s="91">
        <v>4.2999999999999989</v>
      </c>
      <c r="K39" s="91">
        <v>5.0499999999999989</v>
      </c>
      <c r="L39" s="91">
        <v>5.0692307692307672</v>
      </c>
      <c r="M39" s="91">
        <v>3.8249999999999997</v>
      </c>
      <c r="N39" s="91">
        <v>4.1000000000000005</v>
      </c>
      <c r="O39" s="91">
        <v>4.2815413752913747</v>
      </c>
    </row>
    <row r="40" spans="1:15" ht="13.5" thickBot="1" x14ac:dyDescent="0.25">
      <c r="A40" s="93" t="s">
        <v>111</v>
      </c>
      <c r="B40" s="88" t="s">
        <v>8</v>
      </c>
      <c r="C40" s="10">
        <v>6.799999999999998</v>
      </c>
      <c r="D40" s="10">
        <v>4.1666666666666652</v>
      </c>
      <c r="E40" s="10">
        <v>3.2999999999999994</v>
      </c>
      <c r="F40" s="10">
        <v>4.0307692307692298</v>
      </c>
      <c r="G40" s="10">
        <v>4.633333333333332</v>
      </c>
      <c r="H40" s="10">
        <v>6.2545454545454531</v>
      </c>
      <c r="I40" s="10">
        <v>5.9583333333333321</v>
      </c>
      <c r="J40" s="10">
        <v>6.9818181818181806</v>
      </c>
      <c r="K40" s="10">
        <v>7.883333333333332</v>
      </c>
      <c r="L40" s="10">
        <v>5.1153846153846141</v>
      </c>
      <c r="M40" s="10">
        <v>4.7166666666666659</v>
      </c>
      <c r="N40" s="10">
        <v>5.2285714285714269</v>
      </c>
      <c r="O40" s="10">
        <v>5.422451853701852</v>
      </c>
    </row>
    <row r="41" spans="1:15" ht="13.5" thickBot="1" x14ac:dyDescent="0.25">
      <c r="A41" s="93" t="s">
        <v>109</v>
      </c>
      <c r="B41" s="88" t="s">
        <v>8</v>
      </c>
      <c r="C41" s="10">
        <v>6.8615384615384603</v>
      </c>
      <c r="D41" s="10">
        <v>4.666666666666667</v>
      </c>
      <c r="E41" s="10">
        <v>3.399999999999999</v>
      </c>
      <c r="F41" s="10">
        <v>4.1461538461538474</v>
      </c>
      <c r="G41" s="10">
        <v>4.6733333333333329</v>
      </c>
      <c r="H41" s="10">
        <v>6.172727272727272</v>
      </c>
      <c r="I41" s="10">
        <v>6.1583333333333314</v>
      </c>
      <c r="J41" s="10">
        <v>4.2999999999999989</v>
      </c>
      <c r="K41" s="10">
        <v>7.8769230769230756</v>
      </c>
      <c r="L41" s="10">
        <v>6.0692307692307672</v>
      </c>
      <c r="M41" s="10">
        <v>5.1166666666666654</v>
      </c>
      <c r="N41" s="10">
        <v>5.3357142857142836</v>
      </c>
      <c r="O41" s="10">
        <v>5.3981073093573082</v>
      </c>
    </row>
    <row r="42" spans="1:15" ht="13.5" thickBot="1" x14ac:dyDescent="0.25">
      <c r="A42" s="94" t="s">
        <v>110</v>
      </c>
      <c r="B42" s="95" t="s">
        <v>8</v>
      </c>
      <c r="C42" s="161">
        <v>6.9538461538461522</v>
      </c>
      <c r="D42" s="163">
        <v>4.7583333333333329</v>
      </c>
      <c r="E42" s="162">
        <v>3.4857142857142853</v>
      </c>
      <c r="F42" s="162">
        <v>4.0307692307692298</v>
      </c>
      <c r="G42" s="162">
        <v>4.6083333333333316</v>
      </c>
      <c r="H42" s="162">
        <v>6.4272727272727259</v>
      </c>
      <c r="I42" s="162">
        <v>6.7916666666666652</v>
      </c>
      <c r="J42" s="162">
        <v>6.9818181818181806</v>
      </c>
      <c r="K42" s="162">
        <v>8.4538461538461522</v>
      </c>
      <c r="L42" s="162">
        <v>6.9153846153846139</v>
      </c>
      <c r="M42" s="162">
        <v>5.5083333333333329</v>
      </c>
      <c r="N42" s="162">
        <v>5.799999999999998</v>
      </c>
      <c r="O42" s="162">
        <v>5.8929431679431667</v>
      </c>
    </row>
    <row r="43" spans="1:15" x14ac:dyDescent="0.2">
      <c r="A43" t="s">
        <v>49</v>
      </c>
    </row>
  </sheetData>
  <mergeCells count="5">
    <mergeCell ref="A1:O1"/>
    <mergeCell ref="A2:O2"/>
    <mergeCell ref="A31:K31"/>
    <mergeCell ref="A32:O32"/>
    <mergeCell ref="A33:O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"/>
  <sheetViews>
    <sheetView zoomScale="93" zoomScaleNormal="93" workbookViewId="0">
      <pane xSplit="2" ySplit="5" topLeftCell="C6" activePane="bottomRight" state="frozen"/>
      <selection activeCell="Q9" sqref="Q9:Q10"/>
      <selection pane="topRight" activeCell="Q9" sqref="Q9:Q10"/>
      <selection pane="bottomLeft" activeCell="Q9" sqref="Q9:Q10"/>
      <selection pane="bottomRight" activeCell="O8" sqref="O8:O11"/>
    </sheetView>
  </sheetViews>
  <sheetFormatPr baseColWidth="10" defaultColWidth="9.7109375" defaultRowHeight="12.75" x14ac:dyDescent="0.2"/>
  <cols>
    <col min="1" max="1" width="12.28515625" customWidth="1"/>
    <col min="2" max="2" width="8.5703125" customWidth="1"/>
    <col min="3" max="3" width="5.42578125" customWidth="1"/>
    <col min="4" max="4" width="6.28515625" customWidth="1"/>
    <col min="5" max="5" width="6.85546875" customWidth="1"/>
    <col min="6" max="6" width="7" customWidth="1"/>
    <col min="7" max="7" width="6.7109375" customWidth="1"/>
    <col min="8" max="8" width="7.42578125" customWidth="1"/>
    <col min="9" max="9" width="7.28515625" customWidth="1"/>
    <col min="10" max="10" width="6" customWidth="1"/>
    <col min="11" max="11" width="6.42578125" customWidth="1"/>
    <col min="12" max="12" width="7.140625" customWidth="1"/>
    <col min="13" max="13" width="7.5703125" customWidth="1"/>
    <col min="14" max="14" width="7.140625" customWidth="1"/>
    <col min="15" max="15" width="5.5703125" customWidth="1"/>
    <col min="16" max="16" width="7.140625" customWidth="1"/>
    <col min="17" max="17" width="5.140625" customWidth="1"/>
    <col min="18" max="18" width="4.85546875" customWidth="1"/>
  </cols>
  <sheetData>
    <row r="1" spans="1:18" x14ac:dyDescent="0.2">
      <c r="C1" s="1" t="s">
        <v>9</v>
      </c>
      <c r="D1" s="1"/>
      <c r="G1" s="1"/>
      <c r="J1" s="1"/>
      <c r="K1" s="1"/>
      <c r="L1" s="1"/>
      <c r="M1" s="1"/>
      <c r="N1" s="1"/>
      <c r="O1" s="1"/>
    </row>
    <row r="2" spans="1:18" x14ac:dyDescent="0.2">
      <c r="B2" s="1"/>
      <c r="C2" s="1"/>
      <c r="D2" s="1"/>
      <c r="E2" s="1" t="s">
        <v>0</v>
      </c>
      <c r="G2" s="1"/>
      <c r="J2" s="1"/>
      <c r="K2" s="1"/>
      <c r="L2" s="1"/>
      <c r="M2" s="1"/>
      <c r="N2" s="1"/>
      <c r="O2" s="1"/>
    </row>
    <row r="4" spans="1:18" x14ac:dyDescent="0.2">
      <c r="A4" s="1" t="s">
        <v>41</v>
      </c>
      <c r="B4" s="1">
        <v>2025</v>
      </c>
    </row>
    <row r="5" spans="1:18" ht="13.5" thickBot="1" x14ac:dyDescent="0.25"/>
    <row r="6" spans="1:18" ht="13.5" thickBot="1" x14ac:dyDescent="0.25">
      <c r="A6" s="2" t="s">
        <v>10</v>
      </c>
      <c r="B6" s="3" t="s">
        <v>45</v>
      </c>
      <c r="C6" s="4" t="s">
        <v>2</v>
      </c>
      <c r="D6" s="4" t="s">
        <v>3</v>
      </c>
      <c r="E6" s="4" t="s">
        <v>1</v>
      </c>
      <c r="F6" s="4" t="s">
        <v>2</v>
      </c>
      <c r="G6" s="4" t="s">
        <v>3</v>
      </c>
      <c r="H6" s="4" t="s">
        <v>1</v>
      </c>
      <c r="I6" s="4" t="s">
        <v>2</v>
      </c>
      <c r="J6" s="4" t="s">
        <v>3</v>
      </c>
      <c r="K6" s="4" t="s">
        <v>1</v>
      </c>
      <c r="L6" s="4" t="s">
        <v>2</v>
      </c>
      <c r="M6" s="4" t="s">
        <v>3</v>
      </c>
      <c r="N6" s="4" t="s">
        <v>1</v>
      </c>
      <c r="O6" s="4" t="s">
        <v>2</v>
      </c>
      <c r="P6" s="4" t="s">
        <v>4</v>
      </c>
      <c r="Q6" s="36" t="s">
        <v>43</v>
      </c>
      <c r="R6" s="36" t="s">
        <v>44</v>
      </c>
    </row>
    <row r="7" spans="1:18" x14ac:dyDescent="0.2">
      <c r="A7" s="129"/>
      <c r="B7" s="130"/>
      <c r="C7" s="131" t="s">
        <v>119</v>
      </c>
      <c r="D7" s="131" t="s">
        <v>145</v>
      </c>
      <c r="E7" s="131" t="s">
        <v>127</v>
      </c>
      <c r="F7" s="131" t="s">
        <v>120</v>
      </c>
      <c r="G7" s="131" t="s">
        <v>146</v>
      </c>
      <c r="H7" s="131" t="s">
        <v>128</v>
      </c>
      <c r="I7" s="131" t="s">
        <v>121</v>
      </c>
      <c r="J7" s="131" t="s">
        <v>147</v>
      </c>
      <c r="K7" s="131" t="s">
        <v>129</v>
      </c>
      <c r="L7" s="131" t="s">
        <v>122</v>
      </c>
      <c r="M7" s="131" t="s">
        <v>148</v>
      </c>
      <c r="N7" s="131" t="s">
        <v>130</v>
      </c>
      <c r="O7" s="131" t="s">
        <v>88</v>
      </c>
      <c r="P7" s="132" t="s">
        <v>5</v>
      </c>
      <c r="Q7" s="133"/>
      <c r="R7" s="133"/>
    </row>
    <row r="8" spans="1:18" x14ac:dyDescent="0.2">
      <c r="A8" s="46" t="s">
        <v>118</v>
      </c>
      <c r="B8" s="46" t="s">
        <v>7</v>
      </c>
      <c r="C8" s="44">
        <v>3.8</v>
      </c>
      <c r="D8" s="44">
        <v>3.8</v>
      </c>
      <c r="E8" s="44">
        <v>3.8</v>
      </c>
      <c r="F8" s="44">
        <v>3.5</v>
      </c>
      <c r="G8" s="44">
        <v>3.5</v>
      </c>
      <c r="H8" s="44">
        <v>3.5</v>
      </c>
      <c r="I8" s="44">
        <v>3.5</v>
      </c>
      <c r="J8" s="44">
        <v>3.5</v>
      </c>
      <c r="K8" s="139">
        <v>3.5</v>
      </c>
      <c r="L8" s="44">
        <v>3.5</v>
      </c>
      <c r="M8" s="44">
        <v>3.5</v>
      </c>
      <c r="N8" s="44">
        <v>3.5</v>
      </c>
      <c r="O8" s="44">
        <v>3.5</v>
      </c>
      <c r="P8" s="44">
        <f>IF(ISERROR(AVERAGE(B8:O8)),"",AVERAGE(B8:O8))</f>
        <v>3.569230769230769</v>
      </c>
      <c r="Q8" s="44">
        <f>MAX(A8:O8)</f>
        <v>3.8</v>
      </c>
      <c r="R8" s="44">
        <f>MIN(A8:O8)</f>
        <v>3.5</v>
      </c>
    </row>
    <row r="9" spans="1:18" x14ac:dyDescent="0.2">
      <c r="A9" s="134" t="s">
        <v>118</v>
      </c>
      <c r="B9" s="134" t="s">
        <v>8</v>
      </c>
      <c r="C9" s="135">
        <v>2.5</v>
      </c>
      <c r="D9" s="135">
        <v>3.5</v>
      </c>
      <c r="E9" s="135">
        <v>3.5</v>
      </c>
      <c r="F9" s="135">
        <v>3</v>
      </c>
      <c r="G9" s="135">
        <v>3</v>
      </c>
      <c r="H9" s="135">
        <v>3</v>
      </c>
      <c r="I9" s="135">
        <v>3</v>
      </c>
      <c r="J9" s="135">
        <v>3</v>
      </c>
      <c r="K9" s="136">
        <v>3</v>
      </c>
      <c r="L9" s="44">
        <v>3</v>
      </c>
      <c r="M9" s="44">
        <v>3</v>
      </c>
      <c r="N9" s="44">
        <v>3</v>
      </c>
      <c r="O9" s="135">
        <v>2.5</v>
      </c>
      <c r="P9" s="44">
        <f t="shared" ref="P9:P11" si="0">IF(ISERROR(AVERAGE(B9:O9)),"",AVERAGE(B9:O9))</f>
        <v>3</v>
      </c>
      <c r="Q9" s="44">
        <f t="shared" ref="Q9:Q11" si="1">MAX(A9:O9)</f>
        <v>3.5</v>
      </c>
      <c r="R9" s="44">
        <f t="shared" ref="R9:R11" si="2">MIN(A9:O9)</f>
        <v>2.5</v>
      </c>
    </row>
    <row r="10" spans="1:18" x14ac:dyDescent="0.2">
      <c r="A10" s="134" t="s">
        <v>109</v>
      </c>
      <c r="B10" s="134" t="s">
        <v>8</v>
      </c>
      <c r="C10" s="135">
        <v>3</v>
      </c>
      <c r="D10" s="135">
        <v>4</v>
      </c>
      <c r="E10" s="135">
        <v>4</v>
      </c>
      <c r="F10" s="135">
        <v>3</v>
      </c>
      <c r="G10" s="135">
        <v>3</v>
      </c>
      <c r="H10" s="135">
        <v>3</v>
      </c>
      <c r="I10" s="135">
        <v>3.3</v>
      </c>
      <c r="J10" s="135">
        <v>3.3</v>
      </c>
      <c r="K10" s="136">
        <v>3.3</v>
      </c>
      <c r="L10" s="44">
        <v>3.3</v>
      </c>
      <c r="M10" s="44">
        <v>3.3</v>
      </c>
      <c r="N10" s="44">
        <v>3.3</v>
      </c>
      <c r="O10" s="135">
        <v>2.7</v>
      </c>
      <c r="P10" s="44">
        <f t="shared" si="0"/>
        <v>3.2692307692307692</v>
      </c>
      <c r="Q10" s="44">
        <f t="shared" si="1"/>
        <v>4</v>
      </c>
      <c r="R10" s="44">
        <f t="shared" si="2"/>
        <v>2.7</v>
      </c>
    </row>
    <row r="11" spans="1:18" ht="16.5" customHeight="1" x14ac:dyDescent="0.2">
      <c r="A11" s="46" t="s">
        <v>110</v>
      </c>
      <c r="B11" s="46" t="s">
        <v>8</v>
      </c>
      <c r="C11" s="44">
        <v>4</v>
      </c>
      <c r="D11" s="44">
        <v>4</v>
      </c>
      <c r="E11" s="44">
        <v>4</v>
      </c>
      <c r="F11" s="44">
        <v>3.5</v>
      </c>
      <c r="G11" s="44">
        <v>3.5</v>
      </c>
      <c r="H11" s="44">
        <v>3.5</v>
      </c>
      <c r="I11" s="44">
        <v>3.5</v>
      </c>
      <c r="J11" s="44">
        <v>3.5</v>
      </c>
      <c r="K11" s="139">
        <v>3.5</v>
      </c>
      <c r="L11" s="44">
        <v>3.3</v>
      </c>
      <c r="M11" s="44">
        <v>3.3</v>
      </c>
      <c r="N11" s="44">
        <v>3.3</v>
      </c>
      <c r="O11" s="139">
        <v>3</v>
      </c>
      <c r="P11" s="44">
        <f t="shared" si="0"/>
        <v>3.5307692307692302</v>
      </c>
      <c r="Q11" s="44">
        <f t="shared" si="1"/>
        <v>4</v>
      </c>
      <c r="R11" s="44">
        <f t="shared" si="2"/>
        <v>3</v>
      </c>
    </row>
    <row r="12" spans="1:18" ht="15.75" customHeight="1" x14ac:dyDescent="0.2">
      <c r="A12" t="s">
        <v>49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41">
        <v>0.32</v>
      </c>
    </row>
    <row r="13" spans="1:18" x14ac:dyDescent="0.2"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41">
        <v>0.68</v>
      </c>
    </row>
    <row r="14" spans="1:18" x14ac:dyDescent="0.2">
      <c r="C14" s="31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41"/>
    </row>
    <row r="15" spans="1:18" x14ac:dyDescent="0.2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8" x14ac:dyDescent="0.2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x14ac:dyDescent="0.2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x14ac:dyDescent="0.2">
      <c r="D24" s="15"/>
      <c r="E24" s="15"/>
      <c r="F24" s="15"/>
      <c r="G24" s="15"/>
      <c r="H24" s="15"/>
      <c r="I24" s="15"/>
      <c r="P24" s="15"/>
    </row>
    <row r="25" spans="1:16" x14ac:dyDescent="0.2">
      <c r="D25" s="15"/>
      <c r="E25" s="15"/>
      <c r="F25" s="15"/>
      <c r="G25" s="15"/>
      <c r="H25" s="15"/>
      <c r="I25" s="15"/>
      <c r="P25" s="15"/>
    </row>
    <row r="26" spans="1:16" x14ac:dyDescent="0.2">
      <c r="D26" s="15"/>
      <c r="E26" s="15"/>
      <c r="F26" s="15"/>
      <c r="G26" s="15"/>
      <c r="H26" s="15"/>
      <c r="I26" s="15"/>
      <c r="P26" s="15"/>
    </row>
    <row r="27" spans="1:16" x14ac:dyDescent="0.2">
      <c r="D27" s="15"/>
      <c r="E27" s="15"/>
      <c r="F27" s="15"/>
      <c r="G27" s="15"/>
      <c r="H27" s="15"/>
      <c r="I27" s="15"/>
      <c r="P27" s="15"/>
    </row>
    <row r="28" spans="1:16" x14ac:dyDescent="0.2">
      <c r="D28" s="15"/>
      <c r="E28" s="15"/>
      <c r="F28" s="15"/>
      <c r="G28" s="15"/>
      <c r="H28" s="15"/>
      <c r="I28" s="15"/>
      <c r="P28" s="15"/>
    </row>
    <row r="29" spans="1:16" x14ac:dyDescent="0.2"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x14ac:dyDescent="0.2">
      <c r="A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x14ac:dyDescent="0.2">
      <c r="A31" s="180"/>
      <c r="B31" s="180"/>
      <c r="C31" s="180"/>
      <c r="D31" s="180"/>
      <c r="E31" s="180"/>
      <c r="F31" s="180"/>
      <c r="G31" s="180"/>
      <c r="H31" s="15"/>
      <c r="I31" s="15"/>
      <c r="J31" s="15"/>
      <c r="K31" s="15"/>
      <c r="L31" s="15"/>
      <c r="M31" s="15"/>
      <c r="N31" s="15"/>
      <c r="O31" s="15"/>
      <c r="P31" s="15"/>
    </row>
    <row r="32" spans="1:16" x14ac:dyDescent="0.2">
      <c r="C32" s="1" t="s">
        <v>11</v>
      </c>
      <c r="E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8" x14ac:dyDescent="0.2">
      <c r="D33" s="1"/>
      <c r="E33" s="1" t="s"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8" x14ac:dyDescent="0.2">
      <c r="D34" s="1"/>
      <c r="E34" s="1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8" x14ac:dyDescent="0.2">
      <c r="D35" s="1"/>
      <c r="E35" s="1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8" x14ac:dyDescent="0.2">
      <c r="A36" s="1" t="s">
        <v>41</v>
      </c>
      <c r="B36" s="1">
        <v>2025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8" ht="13.5" thickBot="1" x14ac:dyDescent="0.25">
      <c r="P37" s="15"/>
    </row>
    <row r="38" spans="1:18" ht="13.5" thickBot="1" x14ac:dyDescent="0.25">
      <c r="A38" s="2" t="s">
        <v>10</v>
      </c>
      <c r="B38" s="3" t="s">
        <v>45</v>
      </c>
      <c r="C38" s="4" t="s">
        <v>2</v>
      </c>
      <c r="D38" s="4" t="s">
        <v>3</v>
      </c>
      <c r="E38" s="4" t="s">
        <v>1</v>
      </c>
      <c r="F38" s="4" t="s">
        <v>2</v>
      </c>
      <c r="G38" s="4" t="s">
        <v>3</v>
      </c>
      <c r="H38" s="4" t="s">
        <v>1</v>
      </c>
      <c r="I38" s="4" t="s">
        <v>2</v>
      </c>
      <c r="J38" s="4" t="s">
        <v>3</v>
      </c>
      <c r="K38" s="4" t="s">
        <v>1</v>
      </c>
      <c r="L38" s="4" t="s">
        <v>2</v>
      </c>
      <c r="M38" s="4" t="s">
        <v>3</v>
      </c>
      <c r="N38" s="4" t="s">
        <v>1</v>
      </c>
      <c r="O38" s="4" t="s">
        <v>2</v>
      </c>
      <c r="P38" s="34" t="s">
        <v>4</v>
      </c>
      <c r="Q38" s="36" t="s">
        <v>43</v>
      </c>
      <c r="R38" s="36" t="s">
        <v>44</v>
      </c>
    </row>
    <row r="39" spans="1:18" ht="13.5" thickBot="1" x14ac:dyDescent="0.25">
      <c r="A39" s="6"/>
      <c r="B39" s="7"/>
      <c r="C39" s="62" t="s">
        <v>119</v>
      </c>
      <c r="D39" s="62" t="s">
        <v>145</v>
      </c>
      <c r="E39" s="62" t="s">
        <v>127</v>
      </c>
      <c r="F39" s="62" t="s">
        <v>120</v>
      </c>
      <c r="G39" s="62" t="s">
        <v>146</v>
      </c>
      <c r="H39" s="62" t="s">
        <v>128</v>
      </c>
      <c r="I39" s="62" t="s">
        <v>121</v>
      </c>
      <c r="J39" s="62" t="s">
        <v>147</v>
      </c>
      <c r="K39" s="62" t="s">
        <v>129</v>
      </c>
      <c r="L39" s="62" t="s">
        <v>122</v>
      </c>
      <c r="M39" s="62" t="s">
        <v>148</v>
      </c>
      <c r="N39" s="62" t="s">
        <v>130</v>
      </c>
      <c r="O39" s="62" t="s">
        <v>88</v>
      </c>
      <c r="P39" s="35" t="s">
        <v>5</v>
      </c>
      <c r="Q39" s="37"/>
      <c r="R39" s="37"/>
    </row>
    <row r="40" spans="1:18" ht="13.5" thickBot="1" x14ac:dyDescent="0.25"/>
    <row r="41" spans="1:18" x14ac:dyDescent="0.2">
      <c r="A41" s="9" t="s">
        <v>118</v>
      </c>
      <c r="B41" s="9" t="s">
        <v>7</v>
      </c>
      <c r="C41" s="10">
        <v>4.0999999999999996</v>
      </c>
      <c r="D41" s="10">
        <v>4.0999999999999996</v>
      </c>
      <c r="E41" s="10">
        <v>4.0999999999999996</v>
      </c>
      <c r="F41" s="10">
        <v>3.8</v>
      </c>
      <c r="G41" s="10">
        <v>3.8</v>
      </c>
      <c r="H41" s="10">
        <v>3.8</v>
      </c>
      <c r="I41" s="10">
        <v>3.8</v>
      </c>
      <c r="J41" s="10">
        <v>3.8</v>
      </c>
      <c r="K41" s="10">
        <v>3.8</v>
      </c>
      <c r="L41" s="10">
        <v>3.8</v>
      </c>
      <c r="M41" s="10">
        <v>3.8</v>
      </c>
      <c r="N41" s="10">
        <v>3.8</v>
      </c>
      <c r="O41" s="11">
        <v>3.8</v>
      </c>
      <c r="P41" s="44">
        <f>IF(ISERROR(AVERAGE(B41:O41)),"",AVERAGE(B41:O41))</f>
        <v>3.8692307692307684</v>
      </c>
      <c r="Q41" s="44">
        <f>MAX(A41:O41)</f>
        <v>4.0999999999999996</v>
      </c>
      <c r="R41" s="44">
        <f>MIN(A41:O41)</f>
        <v>3.8</v>
      </c>
    </row>
    <row r="42" spans="1:18" x14ac:dyDescent="0.2">
      <c r="A42" s="134" t="s">
        <v>118</v>
      </c>
      <c r="B42" s="134" t="s">
        <v>8</v>
      </c>
      <c r="C42" s="135">
        <v>2.8</v>
      </c>
      <c r="D42" s="135">
        <v>3.8</v>
      </c>
      <c r="E42" s="135">
        <v>3.8</v>
      </c>
      <c r="F42" s="135">
        <v>3.3</v>
      </c>
      <c r="G42" s="135">
        <v>3.3</v>
      </c>
      <c r="H42" s="135">
        <v>3.3</v>
      </c>
      <c r="I42" s="135">
        <v>3.3</v>
      </c>
      <c r="J42" s="135">
        <v>3.3</v>
      </c>
      <c r="K42" s="135">
        <v>3.3</v>
      </c>
      <c r="L42" s="135">
        <v>3.3</v>
      </c>
      <c r="M42" s="135">
        <v>3.3</v>
      </c>
      <c r="N42" s="135">
        <v>3.3</v>
      </c>
      <c r="O42" s="136">
        <v>2.8</v>
      </c>
      <c r="P42" s="44">
        <f t="shared" ref="P42:P44" si="3">IF(ISERROR(AVERAGE(B42:O42)),"",AVERAGE(B42:O42))</f>
        <v>3.2999999999999994</v>
      </c>
      <c r="Q42" s="44">
        <f t="shared" ref="Q42:Q44" si="4">MAX(A42:O42)</f>
        <v>3.8</v>
      </c>
      <c r="R42" s="44">
        <f t="shared" ref="R42:R44" si="5">MIN(A42:O42)</f>
        <v>2.8</v>
      </c>
    </row>
    <row r="43" spans="1:18" ht="15" x14ac:dyDescent="0.2">
      <c r="A43" s="137" t="s">
        <v>109</v>
      </c>
      <c r="B43" s="137" t="s">
        <v>8</v>
      </c>
      <c r="C43" s="148">
        <v>3.3</v>
      </c>
      <c r="D43" s="148">
        <v>4.3</v>
      </c>
      <c r="E43" s="148">
        <v>4.3</v>
      </c>
      <c r="F43" s="148">
        <v>3.3</v>
      </c>
      <c r="G43" s="148">
        <v>3.3</v>
      </c>
      <c r="H43" s="148">
        <v>3.3</v>
      </c>
      <c r="I43" s="148">
        <v>3.6</v>
      </c>
      <c r="J43" s="148">
        <v>3.6</v>
      </c>
      <c r="K43" s="148">
        <v>3.6</v>
      </c>
      <c r="L43" s="148">
        <v>3.6</v>
      </c>
      <c r="M43" s="148">
        <v>3.6</v>
      </c>
      <c r="N43" s="148">
        <v>3.6</v>
      </c>
      <c r="O43" s="149">
        <v>3</v>
      </c>
      <c r="P43" s="44">
        <f t="shared" si="3"/>
        <v>3.5692307692307699</v>
      </c>
      <c r="Q43" s="44">
        <f t="shared" si="4"/>
        <v>4.3</v>
      </c>
      <c r="R43" s="44">
        <f t="shared" si="5"/>
        <v>3</v>
      </c>
    </row>
    <row r="44" spans="1:18" ht="15" x14ac:dyDescent="0.2">
      <c r="A44" s="137" t="s">
        <v>110</v>
      </c>
      <c r="B44" s="137" t="s">
        <v>8</v>
      </c>
      <c r="C44" s="148">
        <v>4.3</v>
      </c>
      <c r="D44" s="148">
        <v>4.3</v>
      </c>
      <c r="E44" s="148">
        <v>4.3</v>
      </c>
      <c r="F44" s="148">
        <v>3.8</v>
      </c>
      <c r="G44" s="148">
        <v>3.8</v>
      </c>
      <c r="H44" s="148">
        <v>3.8</v>
      </c>
      <c r="I44" s="148">
        <v>3.8</v>
      </c>
      <c r="J44" s="148">
        <v>3.8</v>
      </c>
      <c r="K44" s="148">
        <v>3.8</v>
      </c>
      <c r="L44" s="148">
        <v>3.6</v>
      </c>
      <c r="M44" s="148">
        <v>3.6</v>
      </c>
      <c r="N44" s="148">
        <v>3.6</v>
      </c>
      <c r="O44" s="149">
        <v>3.3</v>
      </c>
      <c r="P44" s="44">
        <f t="shared" si="3"/>
        <v>3.8307692307692309</v>
      </c>
      <c r="Q44" s="44">
        <f t="shared" si="4"/>
        <v>4.3</v>
      </c>
      <c r="R44" s="44">
        <f t="shared" si="5"/>
        <v>3.3</v>
      </c>
    </row>
    <row r="45" spans="1:18" x14ac:dyDescent="0.2">
      <c r="A45" t="s">
        <v>49</v>
      </c>
    </row>
  </sheetData>
  <mergeCells count="1">
    <mergeCell ref="A31:G31"/>
  </mergeCells>
  <phoneticPr fontId="2" type="noConversion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3"/>
  <sheetViews>
    <sheetView topLeftCell="A7" workbookViewId="0">
      <selection activeCell="N42" sqref="N42"/>
    </sheetView>
  </sheetViews>
  <sheetFormatPr baseColWidth="10" defaultColWidth="9.7109375" defaultRowHeight="12.75" x14ac:dyDescent="0.2"/>
  <cols>
    <col min="1" max="1" width="14.42578125" customWidth="1"/>
    <col min="2" max="2" width="10.42578125" customWidth="1"/>
    <col min="3" max="3" width="6.7109375" customWidth="1"/>
    <col min="4" max="5" width="7.140625" customWidth="1"/>
    <col min="6" max="7" width="6.5703125" customWidth="1"/>
    <col min="8" max="8" width="7.42578125" customWidth="1"/>
    <col min="9" max="9" width="7.140625" customWidth="1"/>
    <col min="10" max="10" width="8.28515625" customWidth="1"/>
    <col min="11" max="11" width="7.7109375" customWidth="1"/>
    <col min="12" max="12" width="6.85546875" customWidth="1"/>
    <col min="13" max="14" width="6.7109375" customWidth="1"/>
    <col min="16" max="16" width="8" customWidth="1"/>
    <col min="17" max="17" width="7.42578125" customWidth="1"/>
  </cols>
  <sheetData>
    <row r="1" spans="1:17" x14ac:dyDescent="0.2">
      <c r="C1" s="1"/>
      <c r="D1" s="1" t="s">
        <v>9</v>
      </c>
      <c r="F1" s="1"/>
      <c r="I1" s="1"/>
      <c r="J1" s="1"/>
      <c r="K1" s="1"/>
      <c r="L1" s="1"/>
      <c r="M1" s="1"/>
      <c r="N1" s="1"/>
    </row>
    <row r="2" spans="1:17" x14ac:dyDescent="0.2">
      <c r="B2" s="1"/>
      <c r="C2" s="1"/>
      <c r="F2" s="1" t="s">
        <v>0</v>
      </c>
      <c r="I2" s="1"/>
      <c r="J2" s="1"/>
      <c r="K2" s="1"/>
      <c r="L2" s="1"/>
      <c r="M2" s="1"/>
      <c r="N2" s="1"/>
    </row>
    <row r="4" spans="1:17" x14ac:dyDescent="0.2">
      <c r="A4" s="1" t="s">
        <v>42</v>
      </c>
      <c r="B4">
        <v>2025</v>
      </c>
    </row>
    <row r="5" spans="1:17" ht="13.5" thickBot="1" x14ac:dyDescent="0.25"/>
    <row r="6" spans="1:17" ht="13.5" thickBot="1" x14ac:dyDescent="0.25">
      <c r="A6" s="2" t="s">
        <v>10</v>
      </c>
      <c r="B6" s="3" t="s">
        <v>45</v>
      </c>
      <c r="C6" s="4" t="s">
        <v>3</v>
      </c>
      <c r="D6" s="4" t="s">
        <v>1</v>
      </c>
      <c r="E6" s="4" t="s">
        <v>2</v>
      </c>
      <c r="F6" s="4" t="s">
        <v>3</v>
      </c>
      <c r="G6" s="4" t="s">
        <v>1</v>
      </c>
      <c r="H6" s="4" t="s">
        <v>2</v>
      </c>
      <c r="I6" s="4" t="s">
        <v>3</v>
      </c>
      <c r="J6" s="4" t="s">
        <v>1</v>
      </c>
      <c r="K6" s="4" t="s">
        <v>2</v>
      </c>
      <c r="L6" s="4" t="s">
        <v>3</v>
      </c>
      <c r="M6" s="4" t="s">
        <v>1</v>
      </c>
      <c r="N6" s="4" t="s">
        <v>2</v>
      </c>
      <c r="O6" s="4" t="s">
        <v>87</v>
      </c>
      <c r="P6" s="36" t="s">
        <v>43</v>
      </c>
      <c r="Q6" s="36" t="s">
        <v>44</v>
      </c>
    </row>
    <row r="7" spans="1:17" ht="13.5" thickBot="1" x14ac:dyDescent="0.25">
      <c r="A7" s="6"/>
      <c r="B7" s="7"/>
      <c r="C7" s="8">
        <v>3</v>
      </c>
      <c r="D7" s="8">
        <v>5</v>
      </c>
      <c r="E7" s="8">
        <v>7</v>
      </c>
      <c r="F7" s="8">
        <v>10</v>
      </c>
      <c r="G7" s="8">
        <v>12</v>
      </c>
      <c r="H7" s="8">
        <v>14</v>
      </c>
      <c r="I7" s="8">
        <v>17</v>
      </c>
      <c r="J7" s="8">
        <v>19</v>
      </c>
      <c r="K7" s="8">
        <v>21</v>
      </c>
      <c r="L7" s="8">
        <v>24</v>
      </c>
      <c r="M7" s="8">
        <v>26</v>
      </c>
      <c r="N7" s="8">
        <v>28</v>
      </c>
      <c r="O7" s="8" t="s">
        <v>90</v>
      </c>
      <c r="P7" s="37"/>
      <c r="Q7" s="37"/>
    </row>
    <row r="8" spans="1:17" ht="13.5" thickBot="1" x14ac:dyDescent="0.25">
      <c r="O8" t="str">
        <f>IF(ISERROR(AVERAGE(A8:N8)),"",AVERAGE(A8:N8))</f>
        <v/>
      </c>
    </row>
    <row r="9" spans="1:17" x14ac:dyDescent="0.2">
      <c r="A9" s="29" t="s">
        <v>118</v>
      </c>
      <c r="B9" s="75" t="s">
        <v>7</v>
      </c>
      <c r="C9" s="44">
        <v>3.5</v>
      </c>
      <c r="D9" s="44">
        <v>3.5</v>
      </c>
      <c r="E9" s="44">
        <v>3.5</v>
      </c>
      <c r="F9" s="44">
        <v>3.5</v>
      </c>
      <c r="G9" s="44">
        <v>3.5</v>
      </c>
      <c r="H9" s="44">
        <v>3.5</v>
      </c>
      <c r="I9" s="44">
        <v>3.5</v>
      </c>
      <c r="J9" s="44">
        <v>3.5</v>
      </c>
      <c r="K9" s="44">
        <v>3.5</v>
      </c>
      <c r="L9" s="44">
        <v>3.5</v>
      </c>
      <c r="M9" s="44">
        <v>3.5</v>
      </c>
      <c r="N9" s="44">
        <v>3.5</v>
      </c>
      <c r="O9" s="81">
        <f>IF(ISERROR(AVERAGE(B9:N9)),"",AVERAGE(B9:N9))</f>
        <v>3.5</v>
      </c>
      <c r="P9" s="81">
        <f>MAX(A9:N9)</f>
        <v>3.5</v>
      </c>
      <c r="Q9" s="81">
        <f>MIN(A9:N9)</f>
        <v>3.5</v>
      </c>
    </row>
    <row r="10" spans="1:17" x14ac:dyDescent="0.2">
      <c r="A10" s="138" t="s">
        <v>118</v>
      </c>
      <c r="B10" s="77" t="s">
        <v>8</v>
      </c>
      <c r="C10" s="44">
        <v>2.5</v>
      </c>
      <c r="D10" s="44">
        <v>2.5</v>
      </c>
      <c r="E10" s="44">
        <v>2.5</v>
      </c>
      <c r="F10" s="44">
        <v>2.5</v>
      </c>
      <c r="G10" s="44">
        <v>2.5</v>
      </c>
      <c r="H10" s="44">
        <v>2.5</v>
      </c>
      <c r="I10" s="44">
        <v>2.5</v>
      </c>
      <c r="J10" s="44">
        <v>2.5</v>
      </c>
      <c r="K10" s="44">
        <v>2.5</v>
      </c>
      <c r="L10" s="44">
        <v>2.5</v>
      </c>
      <c r="M10" s="44">
        <v>2.5</v>
      </c>
      <c r="N10" s="44">
        <v>2.5</v>
      </c>
      <c r="O10" s="81">
        <f t="shared" ref="O10:O12" si="0">IF(ISERROR(AVERAGE(B10:N10)),"",AVERAGE(B10:N10))</f>
        <v>2.5</v>
      </c>
      <c r="P10" s="81">
        <f t="shared" ref="P10:P12" si="1">MAX(A10:N10)</f>
        <v>2.5</v>
      </c>
      <c r="Q10" s="81">
        <f t="shared" ref="Q10:Q12" si="2">MIN(A10:N10)</f>
        <v>2.5</v>
      </c>
    </row>
    <row r="11" spans="1:17" x14ac:dyDescent="0.2">
      <c r="A11" s="46" t="s">
        <v>109</v>
      </c>
      <c r="B11" s="151" t="s">
        <v>8</v>
      </c>
      <c r="C11" s="44">
        <v>2.7</v>
      </c>
      <c r="D11" s="44">
        <v>2.7</v>
      </c>
      <c r="E11" s="44">
        <v>2.7</v>
      </c>
      <c r="F11" s="44">
        <v>2.7</v>
      </c>
      <c r="G11" s="44">
        <v>2.7</v>
      </c>
      <c r="H11" s="44">
        <v>2.7</v>
      </c>
      <c r="I11" s="44">
        <v>2.7</v>
      </c>
      <c r="J11" s="44">
        <v>2.5</v>
      </c>
      <c r="K11" s="44">
        <v>2.5</v>
      </c>
      <c r="L11" s="44">
        <v>2.5</v>
      </c>
      <c r="M11" s="44">
        <v>2.5</v>
      </c>
      <c r="N11" s="44">
        <v>2.5</v>
      </c>
      <c r="O11" s="81">
        <f t="shared" si="0"/>
        <v>2.6166666666666667</v>
      </c>
      <c r="P11" s="81">
        <f t="shared" si="1"/>
        <v>2.7</v>
      </c>
      <c r="Q11" s="81">
        <f t="shared" si="2"/>
        <v>2.5</v>
      </c>
    </row>
    <row r="12" spans="1:17" x14ac:dyDescent="0.2">
      <c r="A12" s="46" t="s">
        <v>110</v>
      </c>
      <c r="B12" s="151" t="s">
        <v>8</v>
      </c>
      <c r="C12" s="44">
        <v>3</v>
      </c>
      <c r="D12" s="44">
        <v>3</v>
      </c>
      <c r="E12" s="44">
        <v>3</v>
      </c>
      <c r="F12" s="44">
        <v>3</v>
      </c>
      <c r="G12" s="44">
        <v>3</v>
      </c>
      <c r="H12" s="44">
        <v>3</v>
      </c>
      <c r="I12" s="44">
        <v>3</v>
      </c>
      <c r="J12" s="44">
        <v>2.8</v>
      </c>
      <c r="K12" s="44">
        <v>2.8</v>
      </c>
      <c r="L12" s="44">
        <v>2.8</v>
      </c>
      <c r="M12" s="44">
        <v>2.8</v>
      </c>
      <c r="N12" s="44">
        <v>3</v>
      </c>
      <c r="O12" s="81">
        <f t="shared" si="0"/>
        <v>2.9333333333333336</v>
      </c>
      <c r="P12" s="81">
        <f t="shared" si="1"/>
        <v>3</v>
      </c>
      <c r="Q12" s="81">
        <f t="shared" si="2"/>
        <v>2.8</v>
      </c>
    </row>
    <row r="13" spans="1:17" x14ac:dyDescent="0.2">
      <c r="A13" t="s">
        <v>49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7" x14ac:dyDescent="0.2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7" x14ac:dyDescent="0.2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7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"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"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">
      <c r="C24" s="15"/>
      <c r="D24" s="15"/>
      <c r="E24" s="15"/>
      <c r="F24" s="15"/>
      <c r="G24" s="15"/>
      <c r="H24" s="15"/>
      <c r="O24" s="15"/>
    </row>
    <row r="25" spans="1:15" x14ac:dyDescent="0.2">
      <c r="C25" s="15"/>
      <c r="D25" s="15"/>
      <c r="E25" s="15"/>
      <c r="F25" s="15"/>
      <c r="G25" s="15"/>
      <c r="H25" s="15"/>
      <c r="O25" s="15"/>
    </row>
    <row r="26" spans="1:15" x14ac:dyDescent="0.2">
      <c r="C26" s="15"/>
      <c r="D26" s="15"/>
      <c r="E26" s="15"/>
      <c r="F26" s="15"/>
      <c r="G26" s="15"/>
      <c r="H26" s="15"/>
      <c r="O26" s="15"/>
    </row>
    <row r="27" spans="1:15" x14ac:dyDescent="0.2">
      <c r="C27" s="15"/>
      <c r="D27" s="15"/>
      <c r="E27" s="15"/>
      <c r="F27" s="15"/>
      <c r="G27" s="15"/>
      <c r="H27" s="15"/>
      <c r="O27" s="15"/>
    </row>
    <row r="28" spans="1:15" x14ac:dyDescent="0.2">
      <c r="C28" s="15"/>
      <c r="D28" s="15"/>
      <c r="E28" s="15"/>
      <c r="F28" s="15"/>
      <c r="G28" s="15"/>
      <c r="H28" s="15"/>
      <c r="O28" s="15"/>
    </row>
    <row r="29" spans="1:15" x14ac:dyDescent="0.2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80"/>
      <c r="B31" s="180"/>
      <c r="C31" s="180"/>
      <c r="D31" s="180"/>
      <c r="E31" s="180"/>
      <c r="F31" s="180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D32" s="15"/>
      <c r="E32" s="1" t="s">
        <v>11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7" x14ac:dyDescent="0.2">
      <c r="C33" s="1"/>
      <c r="D33" s="15"/>
      <c r="E33" s="15"/>
      <c r="F33" s="15"/>
      <c r="G33" s="1" t="s">
        <v>0</v>
      </c>
      <c r="H33" s="15"/>
      <c r="I33" s="15"/>
      <c r="J33" s="15"/>
      <c r="K33" s="15"/>
      <c r="L33" s="15"/>
      <c r="M33" s="15"/>
      <c r="N33" s="15"/>
      <c r="O33" s="15"/>
    </row>
    <row r="34" spans="1:17" x14ac:dyDescent="0.2">
      <c r="A34" s="1" t="s">
        <v>42</v>
      </c>
      <c r="B34">
        <v>2025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7" ht="13.5" thickBot="1" x14ac:dyDescent="0.25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7" ht="13.5" thickBot="1" x14ac:dyDescent="0.25">
      <c r="A36" s="2" t="s">
        <v>10</v>
      </c>
      <c r="B36" s="3" t="s">
        <v>45</v>
      </c>
      <c r="C36" s="4" t="s">
        <v>3</v>
      </c>
      <c r="D36" s="4" t="s">
        <v>1</v>
      </c>
      <c r="E36" s="4" t="s">
        <v>2</v>
      </c>
      <c r="F36" s="4" t="s">
        <v>3</v>
      </c>
      <c r="G36" s="4" t="s">
        <v>1</v>
      </c>
      <c r="H36" s="4" t="s">
        <v>2</v>
      </c>
      <c r="I36" s="4" t="s">
        <v>3</v>
      </c>
      <c r="J36" s="4" t="s">
        <v>1</v>
      </c>
      <c r="K36" s="4" t="s">
        <v>2</v>
      </c>
      <c r="L36" s="4" t="s">
        <v>3</v>
      </c>
      <c r="M36" s="4" t="s">
        <v>1</v>
      </c>
      <c r="N36" s="4" t="s">
        <v>2</v>
      </c>
      <c r="O36" s="4" t="s">
        <v>86</v>
      </c>
      <c r="P36" s="36" t="s">
        <v>43</v>
      </c>
      <c r="Q36" s="36" t="s">
        <v>44</v>
      </c>
    </row>
    <row r="37" spans="1:17" ht="13.5" thickBot="1" x14ac:dyDescent="0.25">
      <c r="A37" s="6"/>
      <c r="B37" s="7"/>
      <c r="C37" s="4">
        <v>3</v>
      </c>
      <c r="D37" s="8">
        <v>5</v>
      </c>
      <c r="E37" s="8">
        <v>7</v>
      </c>
      <c r="F37" s="8">
        <v>10</v>
      </c>
      <c r="G37" s="8">
        <v>12</v>
      </c>
      <c r="H37" s="8">
        <v>14</v>
      </c>
      <c r="I37" s="8">
        <v>17</v>
      </c>
      <c r="J37" s="8">
        <v>19</v>
      </c>
      <c r="K37" s="8">
        <v>21</v>
      </c>
      <c r="L37" s="8">
        <v>24</v>
      </c>
      <c r="M37" s="8">
        <v>26</v>
      </c>
      <c r="N37" s="8">
        <v>28</v>
      </c>
      <c r="O37" s="8"/>
      <c r="P37" s="37"/>
      <c r="Q37" s="37"/>
    </row>
    <row r="38" spans="1:17" ht="13.5" thickBot="1" x14ac:dyDescent="0.25"/>
    <row r="39" spans="1:17" x14ac:dyDescent="0.2">
      <c r="A39" s="9" t="s">
        <v>118</v>
      </c>
      <c r="B39" s="29" t="s">
        <v>7</v>
      </c>
      <c r="C39" s="44">
        <v>3.8</v>
      </c>
      <c r="D39" s="44">
        <v>3.8</v>
      </c>
      <c r="E39" s="44">
        <v>3.8</v>
      </c>
      <c r="F39" s="44">
        <v>3.8</v>
      </c>
      <c r="G39" s="44">
        <v>3.8</v>
      </c>
      <c r="H39" s="44">
        <v>3.8</v>
      </c>
      <c r="I39" s="44">
        <v>3.8</v>
      </c>
      <c r="J39" s="44">
        <v>3.8</v>
      </c>
      <c r="K39" s="44">
        <v>3.8</v>
      </c>
      <c r="L39" s="44">
        <v>3.8</v>
      </c>
      <c r="M39" s="44">
        <v>3.8</v>
      </c>
      <c r="N39" s="44">
        <v>3.8</v>
      </c>
      <c r="O39" s="81">
        <f>IF(ISERROR(AVERAGE(B39:N39)),"",AVERAGE(B39:N39))</f>
        <v>3.7999999999999994</v>
      </c>
      <c r="P39" s="81">
        <f>MAX(A39:N39)</f>
        <v>3.8</v>
      </c>
      <c r="Q39" s="81">
        <f>MIN(A39:N39)</f>
        <v>3.8</v>
      </c>
    </row>
    <row r="40" spans="1:17" x14ac:dyDescent="0.2">
      <c r="A40" s="134" t="s">
        <v>118</v>
      </c>
      <c r="B40" s="138" t="s">
        <v>8</v>
      </c>
      <c r="C40" s="44">
        <v>2.8</v>
      </c>
      <c r="D40" s="44">
        <v>2.8</v>
      </c>
      <c r="E40" s="44">
        <v>2.8</v>
      </c>
      <c r="F40" s="44">
        <v>2.8</v>
      </c>
      <c r="G40" s="44">
        <v>2.8</v>
      </c>
      <c r="H40" s="44">
        <v>2.8</v>
      </c>
      <c r="I40" s="44">
        <v>2.8</v>
      </c>
      <c r="J40" s="44">
        <v>2.8</v>
      </c>
      <c r="K40" s="44">
        <v>2.8</v>
      </c>
      <c r="L40" s="44">
        <v>2.8</v>
      </c>
      <c r="M40" s="44">
        <v>2.8</v>
      </c>
      <c r="N40" s="44">
        <v>2.8</v>
      </c>
      <c r="O40" s="81">
        <f t="shared" ref="O40:O42" si="3">IF(ISERROR(AVERAGE(B40:N40)),"",AVERAGE(B40:N40))</f>
        <v>2.8000000000000003</v>
      </c>
      <c r="P40" s="81">
        <f t="shared" ref="P40:P42" si="4">MAX(A40:N40)</f>
        <v>2.8</v>
      </c>
      <c r="Q40" s="81">
        <f t="shared" ref="Q40:Q42" si="5">MIN(A40:N40)</f>
        <v>2.8</v>
      </c>
    </row>
    <row r="41" spans="1:17" x14ac:dyDescent="0.2">
      <c r="A41" s="46" t="s">
        <v>109</v>
      </c>
      <c r="B41" s="151" t="s">
        <v>8</v>
      </c>
      <c r="C41" s="44">
        <v>3</v>
      </c>
      <c r="D41" s="44">
        <v>3</v>
      </c>
      <c r="E41" s="44">
        <v>3</v>
      </c>
      <c r="F41" s="44">
        <v>3</v>
      </c>
      <c r="G41" s="44">
        <v>3</v>
      </c>
      <c r="H41" s="44">
        <v>3</v>
      </c>
      <c r="I41" s="44">
        <v>3</v>
      </c>
      <c r="J41" s="44">
        <v>2.8</v>
      </c>
      <c r="K41" s="44">
        <v>2.8</v>
      </c>
      <c r="L41" s="44">
        <v>2.8</v>
      </c>
      <c r="M41" s="44">
        <v>2.8</v>
      </c>
      <c r="N41" s="44">
        <v>2.8</v>
      </c>
      <c r="O41" s="81">
        <f t="shared" si="3"/>
        <v>2.9166666666666665</v>
      </c>
      <c r="P41" s="81">
        <f t="shared" si="4"/>
        <v>3</v>
      </c>
      <c r="Q41" s="81">
        <f t="shared" si="5"/>
        <v>2.8</v>
      </c>
    </row>
    <row r="42" spans="1:17" x14ac:dyDescent="0.2">
      <c r="A42" s="46" t="s">
        <v>110</v>
      </c>
      <c r="B42" s="151" t="s">
        <v>8</v>
      </c>
      <c r="C42" s="44">
        <v>3.3</v>
      </c>
      <c r="D42" s="44">
        <v>3.3</v>
      </c>
      <c r="E42" s="44">
        <v>3.3</v>
      </c>
      <c r="F42" s="44">
        <v>3.3</v>
      </c>
      <c r="G42" s="44">
        <v>3.3</v>
      </c>
      <c r="H42" s="44">
        <v>3.3</v>
      </c>
      <c r="I42" s="44">
        <v>3.3</v>
      </c>
      <c r="J42" s="44">
        <v>3.1</v>
      </c>
      <c r="K42" s="44">
        <v>3.1</v>
      </c>
      <c r="L42" s="44">
        <v>3.1</v>
      </c>
      <c r="M42" s="44">
        <v>3.1</v>
      </c>
      <c r="N42" s="44">
        <v>3.3</v>
      </c>
      <c r="O42" s="81">
        <f t="shared" si="3"/>
        <v>3.2333333333333338</v>
      </c>
      <c r="P42" s="81">
        <f t="shared" si="4"/>
        <v>3.3</v>
      </c>
      <c r="Q42" s="81">
        <f t="shared" si="5"/>
        <v>3.1</v>
      </c>
    </row>
    <row r="43" spans="1:17" x14ac:dyDescent="0.2">
      <c r="A43" t="s">
        <v>49</v>
      </c>
      <c r="C43" s="177"/>
    </row>
  </sheetData>
  <mergeCells count="1">
    <mergeCell ref="A31:F31"/>
  </mergeCells>
  <phoneticPr fontId="2" type="noConversion"/>
  <pageMargins left="0.78740157480314965" right="0.78740157480314965" top="1.0629921259842521" bottom="1.0629921259842521" header="0.78740157480314965" footer="0.78740157480314965"/>
  <pageSetup paperSize="9" scale="85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4"/>
  <sheetViews>
    <sheetView topLeftCell="A28" zoomScaleNormal="100" workbookViewId="0">
      <selection activeCell="U43" sqref="U43"/>
    </sheetView>
  </sheetViews>
  <sheetFormatPr baseColWidth="10" defaultRowHeight="12.75" x14ac:dyDescent="0.2"/>
  <cols>
    <col min="1" max="1" width="12.85546875" customWidth="1"/>
    <col min="2" max="2" width="8.5703125" customWidth="1"/>
    <col min="3" max="13" width="6.7109375" customWidth="1"/>
    <col min="14" max="14" width="5.85546875" customWidth="1"/>
    <col min="15" max="15" width="7.140625" customWidth="1"/>
    <col min="16" max="16" width="7.28515625" hidden="1" customWidth="1"/>
    <col min="17" max="17" width="8.7109375" customWidth="1"/>
    <col min="18" max="18" width="8.5703125" customWidth="1"/>
    <col min="19" max="19" width="6.5703125" customWidth="1"/>
  </cols>
  <sheetData>
    <row r="1" spans="1:22" x14ac:dyDescent="0.2">
      <c r="A1" s="179" t="s">
        <v>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22" x14ac:dyDescent="0.2">
      <c r="A2" s="179" t="s">
        <v>28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4" spans="1:22" x14ac:dyDescent="0.2">
      <c r="A4" s="1" t="s">
        <v>46</v>
      </c>
      <c r="B4" s="1">
        <v>2025</v>
      </c>
    </row>
    <row r="5" spans="1:22" ht="13.5" thickBot="1" x14ac:dyDescent="0.25"/>
    <row r="6" spans="1:22" ht="13.5" thickBot="1" x14ac:dyDescent="0.25">
      <c r="A6" s="3" t="s">
        <v>10</v>
      </c>
      <c r="B6" s="3" t="s">
        <v>45</v>
      </c>
      <c r="C6" s="4" t="s">
        <v>3</v>
      </c>
      <c r="D6" s="4" t="s">
        <v>1</v>
      </c>
      <c r="E6" s="4" t="s">
        <v>2</v>
      </c>
      <c r="F6" s="4" t="s">
        <v>3</v>
      </c>
      <c r="G6" s="4" t="s">
        <v>1</v>
      </c>
      <c r="H6" s="4" t="s">
        <v>2</v>
      </c>
      <c r="I6" s="4" t="s">
        <v>3</v>
      </c>
      <c r="J6" s="4" t="s">
        <v>1</v>
      </c>
      <c r="K6" s="4" t="s">
        <v>2</v>
      </c>
      <c r="L6" s="4" t="s">
        <v>3</v>
      </c>
      <c r="M6" s="4" t="s">
        <v>1</v>
      </c>
      <c r="N6" s="4" t="s">
        <v>2</v>
      </c>
      <c r="O6" s="4" t="s">
        <v>3</v>
      </c>
      <c r="P6" s="4"/>
      <c r="Q6" s="5" t="s">
        <v>4</v>
      </c>
      <c r="R6" s="36" t="s">
        <v>43</v>
      </c>
      <c r="S6" s="36" t="s">
        <v>44</v>
      </c>
    </row>
    <row r="7" spans="1:22" ht="13.5" thickBot="1" x14ac:dyDescent="0.25">
      <c r="A7" s="6"/>
      <c r="B7" s="7"/>
      <c r="C7" s="8">
        <v>3</v>
      </c>
      <c r="D7" s="8">
        <v>5</v>
      </c>
      <c r="E7" s="8">
        <v>7</v>
      </c>
      <c r="F7" s="8">
        <v>10</v>
      </c>
      <c r="G7" s="8">
        <v>12</v>
      </c>
      <c r="H7" s="8">
        <v>14</v>
      </c>
      <c r="I7" s="8">
        <v>17</v>
      </c>
      <c r="J7" s="8">
        <v>19</v>
      </c>
      <c r="K7" s="8">
        <v>21</v>
      </c>
      <c r="L7" s="8">
        <v>24</v>
      </c>
      <c r="M7" s="8">
        <v>26</v>
      </c>
      <c r="N7" s="8">
        <v>28</v>
      </c>
      <c r="O7" s="8">
        <v>31</v>
      </c>
      <c r="P7" s="8"/>
      <c r="Q7" s="8" t="s">
        <v>5</v>
      </c>
      <c r="R7" s="37"/>
      <c r="S7" s="37"/>
    </row>
    <row r="8" spans="1:22" ht="13.5" thickBot="1" x14ac:dyDescent="0.25"/>
    <row r="9" spans="1:22" x14ac:dyDescent="0.2">
      <c r="A9" s="75" t="s">
        <v>118</v>
      </c>
      <c r="B9" s="46" t="s">
        <v>7</v>
      </c>
      <c r="C9" s="44">
        <v>3.5</v>
      </c>
      <c r="D9" s="44">
        <v>3.5</v>
      </c>
      <c r="E9" s="44">
        <v>3.5</v>
      </c>
      <c r="F9" s="44">
        <v>3.5</v>
      </c>
      <c r="G9" s="44">
        <v>3.5</v>
      </c>
      <c r="H9" s="44">
        <v>3</v>
      </c>
      <c r="I9" s="44">
        <v>3</v>
      </c>
      <c r="J9" s="44">
        <v>3</v>
      </c>
      <c r="K9" s="44">
        <v>3</v>
      </c>
      <c r="L9" s="44">
        <v>3</v>
      </c>
      <c r="M9" s="50">
        <v>2.5</v>
      </c>
      <c r="N9" s="50">
        <v>2.5</v>
      </c>
      <c r="O9" s="50">
        <v>2.5</v>
      </c>
      <c r="P9" s="50"/>
      <c r="Q9" s="81">
        <f>IF(ISERROR(AVERAGE(C9:P9)),"",AVERAGE(C9:P9))</f>
        <v>3.0769230769230771</v>
      </c>
      <c r="R9" s="81">
        <f>MAX(C9:P9)</f>
        <v>3.5</v>
      </c>
      <c r="S9" s="81">
        <f>MIN(C9:P9)</f>
        <v>2.5</v>
      </c>
    </row>
    <row r="10" spans="1:22" x14ac:dyDescent="0.2">
      <c r="A10" s="77" t="s">
        <v>118</v>
      </c>
      <c r="B10" s="46" t="s">
        <v>8</v>
      </c>
      <c r="C10" s="44">
        <v>3</v>
      </c>
      <c r="D10" s="44">
        <v>3</v>
      </c>
      <c r="E10" s="44">
        <v>3</v>
      </c>
      <c r="F10" s="44">
        <v>3.8</v>
      </c>
      <c r="G10" s="44">
        <v>3.5</v>
      </c>
      <c r="H10" s="44">
        <v>2.5</v>
      </c>
      <c r="I10" s="44">
        <v>2</v>
      </c>
      <c r="J10" s="44">
        <v>2</v>
      </c>
      <c r="K10" s="44">
        <v>2</v>
      </c>
      <c r="L10" s="44">
        <v>2</v>
      </c>
      <c r="M10" s="50">
        <v>2</v>
      </c>
      <c r="N10" s="50">
        <v>2</v>
      </c>
      <c r="O10" s="50">
        <v>2.5</v>
      </c>
      <c r="P10" s="50"/>
      <c r="Q10" s="81">
        <f t="shared" ref="Q10:Q12" si="0">IF(ISERROR(AVERAGE(C10:P10)),"",AVERAGE(C10:P10))</f>
        <v>2.5615384615384613</v>
      </c>
      <c r="R10" s="81">
        <f>MAX(C10:P10)</f>
        <v>3.8</v>
      </c>
      <c r="S10" s="81">
        <f>MIN(C10:P10)</f>
        <v>2</v>
      </c>
    </row>
    <row r="11" spans="1:22" x14ac:dyDescent="0.2">
      <c r="A11" s="152" t="s">
        <v>109</v>
      </c>
      <c r="B11" s="46" t="s">
        <v>8</v>
      </c>
      <c r="C11" s="44">
        <v>3.2</v>
      </c>
      <c r="D11" s="44">
        <v>3.2</v>
      </c>
      <c r="E11" s="44">
        <v>3.2</v>
      </c>
      <c r="F11" s="44">
        <v>3.5</v>
      </c>
      <c r="G11" s="44">
        <v>3.2</v>
      </c>
      <c r="H11" s="44">
        <v>3</v>
      </c>
      <c r="I11" s="44">
        <v>2.5</v>
      </c>
      <c r="J11" s="44">
        <v>2.5</v>
      </c>
      <c r="K11" s="44">
        <v>2.5</v>
      </c>
      <c r="L11" s="44">
        <v>2.5</v>
      </c>
      <c r="M11" s="44">
        <v>2.2999999999999998</v>
      </c>
      <c r="N11" s="44">
        <v>2.2999999999999998</v>
      </c>
      <c r="O11" s="50">
        <v>2.5</v>
      </c>
      <c r="P11" s="44"/>
      <c r="Q11" s="81">
        <f t="shared" si="0"/>
        <v>2.8</v>
      </c>
      <c r="R11" s="81">
        <f t="shared" ref="R11:R12" si="1">MAX(C11:P11)</f>
        <v>3.5</v>
      </c>
      <c r="S11" s="81">
        <f t="shared" ref="S11:S12" si="2">MIN(C11:P11)</f>
        <v>2.2999999999999998</v>
      </c>
    </row>
    <row r="12" spans="1:22" ht="13.5" thickBot="1" x14ac:dyDescent="0.25">
      <c r="A12" s="153" t="s">
        <v>110</v>
      </c>
      <c r="B12" s="46" t="s">
        <v>8</v>
      </c>
      <c r="C12" s="44">
        <v>3.5</v>
      </c>
      <c r="D12" s="44">
        <v>3.5</v>
      </c>
      <c r="E12" s="44">
        <v>3.5</v>
      </c>
      <c r="F12" s="44">
        <v>3.5</v>
      </c>
      <c r="G12" s="44">
        <v>3</v>
      </c>
      <c r="H12" s="44">
        <v>2</v>
      </c>
      <c r="I12" s="44">
        <v>2</v>
      </c>
      <c r="J12" s="44">
        <v>2</v>
      </c>
      <c r="K12" s="44">
        <v>2</v>
      </c>
      <c r="L12" s="44">
        <v>2</v>
      </c>
      <c r="M12" s="44">
        <v>2</v>
      </c>
      <c r="N12" s="44">
        <v>2</v>
      </c>
      <c r="O12" s="44">
        <v>2.8</v>
      </c>
      <c r="P12" s="44"/>
      <c r="Q12" s="81">
        <f t="shared" si="0"/>
        <v>2.5999999999999996</v>
      </c>
      <c r="R12" s="81">
        <f t="shared" si="1"/>
        <v>3.5</v>
      </c>
      <c r="S12" s="81">
        <f t="shared" si="2"/>
        <v>2</v>
      </c>
    </row>
    <row r="13" spans="1:22" x14ac:dyDescent="0.2">
      <c r="A13" t="s">
        <v>49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2" x14ac:dyDescent="0.2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2" x14ac:dyDescent="0.2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2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V16" s="39"/>
    </row>
    <row r="17" spans="1:19" x14ac:dyDescent="0.2"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9" x14ac:dyDescent="0.2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9" x14ac:dyDescent="0.2"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9" x14ac:dyDescent="0.2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9" x14ac:dyDescent="0.2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9" x14ac:dyDescent="0.2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9" x14ac:dyDescent="0.2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9" x14ac:dyDescent="0.2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9" x14ac:dyDescent="0.2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9" x14ac:dyDescent="0.2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9" x14ac:dyDescent="0.2"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9" x14ac:dyDescent="0.2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9" x14ac:dyDescent="0.2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9" x14ac:dyDescent="0.2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9" x14ac:dyDescent="0.2">
      <c r="A31" s="179" t="s">
        <v>21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</row>
    <row r="32" spans="1:19" x14ac:dyDescent="0.2">
      <c r="A32" s="179" t="s">
        <v>28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</row>
    <row r="34" spans="1:22" x14ac:dyDescent="0.2">
      <c r="A34" s="1" t="s">
        <v>46</v>
      </c>
      <c r="B34" s="1">
        <v>2025</v>
      </c>
    </row>
    <row r="35" spans="1:22" ht="13.5" thickBot="1" x14ac:dyDescent="0.25"/>
    <row r="36" spans="1:22" ht="13.5" thickBot="1" x14ac:dyDescent="0.25">
      <c r="A36" s="3" t="s">
        <v>10</v>
      </c>
      <c r="B36" s="3" t="s">
        <v>45</v>
      </c>
      <c r="C36" s="4" t="s">
        <v>3</v>
      </c>
      <c r="D36" s="4" t="s">
        <v>1</v>
      </c>
      <c r="E36" s="4" t="s">
        <v>2</v>
      </c>
      <c r="F36" s="4" t="s">
        <v>3</v>
      </c>
      <c r="G36" s="4" t="s">
        <v>1</v>
      </c>
      <c r="H36" s="4" t="s">
        <v>2</v>
      </c>
      <c r="I36" s="4" t="s">
        <v>3</v>
      </c>
      <c r="J36" s="4" t="s">
        <v>1</v>
      </c>
      <c r="K36" s="4" t="s">
        <v>2</v>
      </c>
      <c r="L36" s="4" t="s">
        <v>3</v>
      </c>
      <c r="M36" s="4" t="s">
        <v>1</v>
      </c>
      <c r="N36" s="4" t="s">
        <v>2</v>
      </c>
      <c r="O36" s="4" t="s">
        <v>3</v>
      </c>
      <c r="P36" s="4" t="s">
        <v>2</v>
      </c>
      <c r="Q36" s="5" t="s">
        <v>4</v>
      </c>
      <c r="R36" s="36" t="s">
        <v>43</v>
      </c>
      <c r="S36" s="36" t="s">
        <v>44</v>
      </c>
    </row>
    <row r="37" spans="1:22" ht="13.5" thickBot="1" x14ac:dyDescent="0.25">
      <c r="A37" s="6"/>
      <c r="B37" s="7"/>
      <c r="C37" s="8">
        <v>3</v>
      </c>
      <c r="D37" s="8">
        <v>5</v>
      </c>
      <c r="E37" s="8">
        <v>7</v>
      </c>
      <c r="F37" s="8">
        <v>10</v>
      </c>
      <c r="G37" s="8">
        <v>12</v>
      </c>
      <c r="H37" s="8">
        <v>14</v>
      </c>
      <c r="I37" s="8">
        <v>17</v>
      </c>
      <c r="J37" s="8">
        <v>19</v>
      </c>
      <c r="K37" s="8">
        <v>21</v>
      </c>
      <c r="L37" s="8">
        <v>24</v>
      </c>
      <c r="M37" s="8">
        <v>26</v>
      </c>
      <c r="N37" s="8">
        <v>28</v>
      </c>
      <c r="O37" s="8">
        <v>31</v>
      </c>
      <c r="P37" s="8">
        <v>31</v>
      </c>
      <c r="Q37" s="8" t="s">
        <v>5</v>
      </c>
      <c r="R37" s="37"/>
      <c r="S37" s="37"/>
      <c r="V37" s="40"/>
    </row>
    <row r="38" spans="1:22" ht="13.5" thickBot="1" x14ac:dyDescent="0.25"/>
    <row r="39" spans="1:22" x14ac:dyDescent="0.2">
      <c r="A39" s="75" t="s">
        <v>118</v>
      </c>
      <c r="B39" s="46" t="s">
        <v>7</v>
      </c>
      <c r="C39" s="44">
        <v>3.8</v>
      </c>
      <c r="D39" s="44">
        <v>3.8</v>
      </c>
      <c r="E39" s="44">
        <v>3.8</v>
      </c>
      <c r="F39" s="44">
        <v>3.8</v>
      </c>
      <c r="G39" s="44">
        <v>3.8</v>
      </c>
      <c r="H39" s="44">
        <v>3.3</v>
      </c>
      <c r="I39" s="44">
        <v>3.3</v>
      </c>
      <c r="J39" s="44">
        <v>3.3</v>
      </c>
      <c r="K39" s="44">
        <v>3.3</v>
      </c>
      <c r="L39" s="44">
        <v>3.3</v>
      </c>
      <c r="M39" s="50">
        <v>2.8</v>
      </c>
      <c r="N39" s="50">
        <v>2.8</v>
      </c>
      <c r="O39" s="50">
        <v>2.8</v>
      </c>
      <c r="P39" s="50">
        <v>4.0999999999999996</v>
      </c>
      <c r="Q39" s="81">
        <f>IF(ISERROR(AVERAGE(C39:P39)),"",AVERAGE(C39:P39))</f>
        <v>3.4285714285714279</v>
      </c>
      <c r="R39" s="81">
        <f>MAX(C39:P39)</f>
        <v>4.0999999999999996</v>
      </c>
      <c r="S39" s="81">
        <f>MIN(C39:P39)</f>
        <v>2.8</v>
      </c>
    </row>
    <row r="40" spans="1:22" x14ac:dyDescent="0.2">
      <c r="A40" s="77" t="s">
        <v>118</v>
      </c>
      <c r="B40" s="46" t="s">
        <v>8</v>
      </c>
      <c r="C40" s="44">
        <v>3.3</v>
      </c>
      <c r="D40" s="44">
        <v>3.3</v>
      </c>
      <c r="E40" s="44">
        <v>3.3</v>
      </c>
      <c r="F40" s="44">
        <v>4.0999999999999996</v>
      </c>
      <c r="G40" s="44">
        <v>3.8</v>
      </c>
      <c r="H40" s="44">
        <v>2.8</v>
      </c>
      <c r="I40" s="44">
        <v>2.2999999999999998</v>
      </c>
      <c r="J40" s="44">
        <v>2.2999999999999998</v>
      </c>
      <c r="K40" s="44">
        <v>2.2999999999999998</v>
      </c>
      <c r="L40" s="44">
        <v>2.2999999999999998</v>
      </c>
      <c r="M40" s="50">
        <v>2.2999999999999998</v>
      </c>
      <c r="N40" s="50">
        <v>2.2999999999999998</v>
      </c>
      <c r="O40" s="50">
        <v>2.8</v>
      </c>
      <c r="P40" s="50">
        <v>3.3</v>
      </c>
      <c r="Q40" s="81">
        <f t="shared" ref="Q40:Q42" si="3">IF(ISERROR(AVERAGE(C40:P40)),"",AVERAGE(C40:P40))</f>
        <v>2.8928571428571423</v>
      </c>
      <c r="R40" s="81">
        <f t="shared" ref="R40:R42" si="4">MAX(C40:P40)</f>
        <v>4.0999999999999996</v>
      </c>
      <c r="S40" s="81">
        <f t="shared" ref="S40:S42" si="5">MIN(C40:P40)</f>
        <v>2.2999999999999998</v>
      </c>
    </row>
    <row r="41" spans="1:22" x14ac:dyDescent="0.2">
      <c r="A41" s="152" t="s">
        <v>109</v>
      </c>
      <c r="B41" s="46" t="s">
        <v>8</v>
      </c>
      <c r="C41" s="44">
        <v>3.5</v>
      </c>
      <c r="D41" s="44">
        <v>3.5</v>
      </c>
      <c r="E41" s="44">
        <v>3.5</v>
      </c>
      <c r="F41" s="44">
        <v>3.8</v>
      </c>
      <c r="G41" s="44">
        <v>3.5</v>
      </c>
      <c r="H41" s="44">
        <v>3.3</v>
      </c>
      <c r="I41" s="44">
        <v>2.8</v>
      </c>
      <c r="J41" s="44">
        <v>2.8</v>
      </c>
      <c r="K41" s="44">
        <v>2.8</v>
      </c>
      <c r="L41" s="44">
        <v>2.8</v>
      </c>
      <c r="M41" s="44">
        <v>2.6</v>
      </c>
      <c r="N41" s="44">
        <v>2.6</v>
      </c>
      <c r="O41" s="44">
        <v>2.8</v>
      </c>
      <c r="P41" s="44">
        <v>3.3</v>
      </c>
      <c r="Q41" s="81">
        <f t="shared" si="3"/>
        <v>3.1142857142857143</v>
      </c>
      <c r="R41" s="81">
        <f t="shared" si="4"/>
        <v>3.8</v>
      </c>
      <c r="S41" s="81">
        <f t="shared" si="5"/>
        <v>2.6</v>
      </c>
    </row>
    <row r="42" spans="1:22" ht="13.5" thickBot="1" x14ac:dyDescent="0.25">
      <c r="A42" s="153" t="s">
        <v>110</v>
      </c>
      <c r="B42" s="46" t="s">
        <v>8</v>
      </c>
      <c r="C42" s="44">
        <v>3.8</v>
      </c>
      <c r="D42" s="44">
        <v>3.8</v>
      </c>
      <c r="E42" s="44">
        <v>3.8</v>
      </c>
      <c r="F42" s="44">
        <v>3.802</v>
      </c>
      <c r="G42" s="44">
        <v>3.3</v>
      </c>
      <c r="H42" s="44">
        <v>2.2999999999999998</v>
      </c>
      <c r="I42" s="44">
        <v>2.2999999999999998</v>
      </c>
      <c r="J42" s="44">
        <v>2.2999999999999998</v>
      </c>
      <c r="K42" s="44">
        <v>2.2999999999999998</v>
      </c>
      <c r="L42" s="44">
        <v>2.2999999999999998</v>
      </c>
      <c r="M42" s="44">
        <v>2.2999999999999998</v>
      </c>
      <c r="N42" s="44">
        <v>2.2999999999999998</v>
      </c>
      <c r="O42" s="44">
        <v>3.1</v>
      </c>
      <c r="P42" s="44">
        <v>3.5</v>
      </c>
      <c r="Q42" s="81">
        <f t="shared" si="3"/>
        <v>2.9430000000000001</v>
      </c>
      <c r="R42" s="81">
        <f t="shared" si="4"/>
        <v>3.802</v>
      </c>
      <c r="S42" s="81">
        <f t="shared" si="5"/>
        <v>2.2999999999999998</v>
      </c>
    </row>
    <row r="43" spans="1:22" x14ac:dyDescent="0.2">
      <c r="A43" t="s">
        <v>49</v>
      </c>
    </row>
    <row r="44" spans="1:22" x14ac:dyDescent="0.2">
      <c r="V44" s="40"/>
    </row>
  </sheetData>
  <mergeCells count="4">
    <mergeCell ref="A2:Q2"/>
    <mergeCell ref="A31:Q31"/>
    <mergeCell ref="A32:S32"/>
    <mergeCell ref="A1:S1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5"/>
  <sheetViews>
    <sheetView topLeftCell="A10" workbookViewId="0">
      <selection activeCell="O41" sqref="O41:O44"/>
    </sheetView>
  </sheetViews>
  <sheetFormatPr baseColWidth="10" defaultRowHeight="12.75" x14ac:dyDescent="0.2"/>
  <cols>
    <col min="1" max="1" width="15.7109375" customWidth="1"/>
    <col min="2" max="2" width="9.42578125" customWidth="1"/>
    <col min="3" max="3" width="8.5703125" customWidth="1"/>
    <col min="4" max="12" width="6.7109375" customWidth="1"/>
    <col min="13" max="14" width="6.5703125" customWidth="1"/>
    <col min="15" max="15" width="7.140625" customWidth="1"/>
    <col min="16" max="18" width="11.5703125" customWidth="1"/>
  </cols>
  <sheetData>
    <row r="1" spans="1:18" x14ac:dyDescent="0.2">
      <c r="A1" s="179" t="s">
        <v>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8" x14ac:dyDescent="0.2">
      <c r="C2" s="1"/>
      <c r="D2" s="1"/>
      <c r="E2" s="1"/>
      <c r="F2" s="1" t="s">
        <v>0</v>
      </c>
      <c r="G2" s="1"/>
      <c r="H2" s="1"/>
      <c r="M2" s="1"/>
      <c r="N2" s="1"/>
      <c r="O2" s="1"/>
    </row>
    <row r="4" spans="1:18" ht="13.5" thickBot="1" x14ac:dyDescent="0.25">
      <c r="A4" s="1" t="s">
        <v>75</v>
      </c>
      <c r="B4" s="1">
        <v>2025</v>
      </c>
      <c r="D4" s="1"/>
    </row>
    <row r="5" spans="1:18" ht="13.5" hidden="1" thickBot="1" x14ac:dyDescent="0.25"/>
    <row r="6" spans="1:18" ht="13.5" thickBot="1" x14ac:dyDescent="0.25">
      <c r="A6" s="3" t="s">
        <v>10</v>
      </c>
      <c r="B6" s="3"/>
      <c r="C6" s="4" t="s">
        <v>1</v>
      </c>
      <c r="D6" s="4" t="s">
        <v>2</v>
      </c>
      <c r="E6" s="4" t="s">
        <v>3</v>
      </c>
      <c r="F6" s="4" t="s">
        <v>1</v>
      </c>
      <c r="G6" s="4" t="s">
        <v>2</v>
      </c>
      <c r="H6" s="4" t="s">
        <v>3</v>
      </c>
      <c r="I6" s="4" t="s">
        <v>1</v>
      </c>
      <c r="J6" s="4" t="s">
        <v>2</v>
      </c>
      <c r="K6" s="4" t="s">
        <v>3</v>
      </c>
      <c r="L6" s="4" t="s">
        <v>1</v>
      </c>
      <c r="M6" s="4" t="s">
        <v>2</v>
      </c>
      <c r="N6" s="4" t="s">
        <v>3</v>
      </c>
      <c r="O6" s="4" t="s">
        <v>1</v>
      </c>
      <c r="P6" s="5" t="s">
        <v>4</v>
      </c>
      <c r="Q6" s="36" t="s">
        <v>43</v>
      </c>
      <c r="R6" s="36" t="s">
        <v>44</v>
      </c>
    </row>
    <row r="7" spans="1:18" ht="13.5" thickBot="1" x14ac:dyDescent="0.25">
      <c r="A7" s="7"/>
      <c r="B7" s="7"/>
      <c r="C7" s="4">
        <v>2</v>
      </c>
      <c r="D7" s="8">
        <v>4</v>
      </c>
      <c r="E7" s="8">
        <v>7</v>
      </c>
      <c r="F7" s="8">
        <v>9</v>
      </c>
      <c r="G7" s="8">
        <v>11</v>
      </c>
      <c r="H7" s="8">
        <v>14</v>
      </c>
      <c r="I7" s="8">
        <v>16</v>
      </c>
      <c r="J7" s="8">
        <v>18</v>
      </c>
      <c r="K7" s="8">
        <v>21</v>
      </c>
      <c r="L7" s="8">
        <v>23</v>
      </c>
      <c r="M7" s="8">
        <v>25</v>
      </c>
      <c r="N7" s="8">
        <v>28</v>
      </c>
      <c r="O7" s="8">
        <v>30</v>
      </c>
      <c r="P7" s="8" t="s">
        <v>5</v>
      </c>
      <c r="Q7" s="37"/>
      <c r="R7" s="37"/>
    </row>
    <row r="8" spans="1:18" ht="13.5" thickBot="1" x14ac:dyDescent="0.25"/>
    <row r="9" spans="1:18" ht="13.5" thickBot="1" x14ac:dyDescent="0.25">
      <c r="A9" s="89" t="s">
        <v>111</v>
      </c>
      <c r="B9" s="90" t="s">
        <v>7</v>
      </c>
      <c r="C9" s="91">
        <v>3.6</v>
      </c>
      <c r="D9" s="91">
        <v>3.6</v>
      </c>
      <c r="E9" s="91">
        <v>3.6</v>
      </c>
      <c r="F9" s="91">
        <v>3.6</v>
      </c>
      <c r="G9" s="91">
        <v>3.6</v>
      </c>
      <c r="H9" s="91">
        <v>3.5</v>
      </c>
      <c r="I9" s="91">
        <v>3.5</v>
      </c>
      <c r="J9" s="91">
        <v>3.5</v>
      </c>
      <c r="K9" s="91">
        <v>3.5</v>
      </c>
      <c r="L9" s="91">
        <v>3.5</v>
      </c>
      <c r="M9" s="91">
        <v>3.5</v>
      </c>
      <c r="N9" s="91">
        <v>3.5</v>
      </c>
      <c r="O9" s="91">
        <v>3.5</v>
      </c>
      <c r="P9" s="86">
        <f>IF(ISERROR(AVERAGE(C9:O9)),"",AVERAGE(C9:O9))</f>
        <v>3.5384615384615383</v>
      </c>
      <c r="Q9" s="73">
        <f>MAX(C9:O9)</f>
        <v>3.6</v>
      </c>
      <c r="R9" s="74">
        <f>MIN(C9:O9)</f>
        <v>3.5</v>
      </c>
    </row>
    <row r="10" spans="1:18" ht="13.5" thickBot="1" x14ac:dyDescent="0.25">
      <c r="A10" s="93" t="s">
        <v>111</v>
      </c>
      <c r="B10" s="88" t="s">
        <v>8</v>
      </c>
      <c r="C10" s="10">
        <v>5</v>
      </c>
      <c r="D10" s="10">
        <v>6</v>
      </c>
      <c r="E10" s="10">
        <v>6</v>
      </c>
      <c r="F10" s="10">
        <v>6.5</v>
      </c>
      <c r="G10" s="10">
        <v>6.5</v>
      </c>
      <c r="H10" s="10">
        <v>6</v>
      </c>
      <c r="I10" s="10">
        <v>6</v>
      </c>
      <c r="J10" s="10">
        <v>4</v>
      </c>
      <c r="K10" s="10">
        <v>4</v>
      </c>
      <c r="L10" s="10">
        <v>3</v>
      </c>
      <c r="M10" s="91">
        <v>3.5</v>
      </c>
      <c r="N10" s="91">
        <v>3.5</v>
      </c>
      <c r="O10" s="91">
        <v>3.5</v>
      </c>
      <c r="P10" s="86">
        <f t="shared" ref="P10:P12" si="0">IF(ISERROR(AVERAGE(C10:O10)),"",AVERAGE(C10:O10))</f>
        <v>4.884615384615385</v>
      </c>
      <c r="Q10" s="73">
        <f>MAX(C10:O10)</f>
        <v>6.5</v>
      </c>
      <c r="R10" s="74">
        <f>MIN(C10:O10)</f>
        <v>3</v>
      </c>
    </row>
    <row r="11" spans="1:18" ht="13.5" thickBot="1" x14ac:dyDescent="0.25">
      <c r="A11" s="93" t="s">
        <v>109</v>
      </c>
      <c r="B11" s="88" t="s">
        <v>8</v>
      </c>
      <c r="C11" s="10">
        <v>5</v>
      </c>
      <c r="D11" s="10">
        <v>6</v>
      </c>
      <c r="E11" s="10">
        <v>6</v>
      </c>
      <c r="F11" s="10">
        <v>6</v>
      </c>
      <c r="G11" s="10">
        <v>6</v>
      </c>
      <c r="H11" s="10">
        <v>5.8</v>
      </c>
      <c r="I11" s="10">
        <v>5.8</v>
      </c>
      <c r="J11" s="10">
        <v>4</v>
      </c>
      <c r="K11" s="10">
        <v>4</v>
      </c>
      <c r="L11" s="10">
        <v>3.5</v>
      </c>
      <c r="M11" s="91">
        <v>3.5</v>
      </c>
      <c r="N11" s="91">
        <v>3.5</v>
      </c>
      <c r="O11" s="91">
        <v>3.7</v>
      </c>
      <c r="P11" s="86">
        <f t="shared" si="0"/>
        <v>4.8307692307692305</v>
      </c>
      <c r="Q11" s="73">
        <f t="shared" ref="Q11:Q12" si="1">MAX(C11:O11)</f>
        <v>6</v>
      </c>
      <c r="R11" s="74">
        <f t="shared" ref="R11:R12" si="2">MIN(C11:O11)</f>
        <v>3.5</v>
      </c>
    </row>
    <row r="12" spans="1:18" ht="13.5" thickBot="1" x14ac:dyDescent="0.25">
      <c r="A12" s="94" t="s">
        <v>110</v>
      </c>
      <c r="B12" s="95" t="s">
        <v>8</v>
      </c>
      <c r="C12" s="96">
        <v>5.5</v>
      </c>
      <c r="D12" s="96">
        <v>6.5</v>
      </c>
      <c r="E12" s="96">
        <v>6.5</v>
      </c>
      <c r="F12" s="96">
        <v>6.5</v>
      </c>
      <c r="G12" s="96">
        <v>6.5</v>
      </c>
      <c r="H12" s="96">
        <v>6.3</v>
      </c>
      <c r="I12" s="96">
        <v>6.3</v>
      </c>
      <c r="J12" s="96">
        <v>4.5</v>
      </c>
      <c r="K12" s="96">
        <v>4.5</v>
      </c>
      <c r="L12" s="96">
        <v>4.3</v>
      </c>
      <c r="M12" s="96">
        <v>3.7</v>
      </c>
      <c r="N12" s="96">
        <v>3.7</v>
      </c>
      <c r="O12" s="96">
        <v>4</v>
      </c>
      <c r="P12" s="86">
        <f t="shared" si="0"/>
        <v>5.2923076923076922</v>
      </c>
      <c r="Q12" s="98">
        <f t="shared" si="1"/>
        <v>6.5</v>
      </c>
      <c r="R12" s="99">
        <f t="shared" si="2"/>
        <v>3.7</v>
      </c>
    </row>
    <row r="13" spans="1:18" x14ac:dyDescent="0.2">
      <c r="A13" t="s">
        <v>49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4:18" x14ac:dyDescent="0.2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4:18" x14ac:dyDescent="0.2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4:18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4:18" x14ac:dyDescent="0.2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4:18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4:18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4:18" x14ac:dyDescent="0.2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4:18" x14ac:dyDescent="0.2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4:18" x14ac:dyDescent="0.2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4:18" x14ac:dyDescent="0.2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4:18" x14ac:dyDescent="0.2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4:18" x14ac:dyDescent="0.2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4:18" x14ac:dyDescent="0.2"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4:18" x14ac:dyDescent="0.2"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4:18" x14ac:dyDescent="0.2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4:18" x14ac:dyDescent="0.2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x14ac:dyDescent="0.2">
      <c r="A33" s="179" t="s">
        <v>21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</row>
    <row r="34" spans="1:18" x14ac:dyDescent="0.2">
      <c r="C34" s="1"/>
      <c r="D34" s="1"/>
      <c r="E34" s="1"/>
      <c r="F34" s="1" t="s">
        <v>0</v>
      </c>
      <c r="G34" s="1"/>
      <c r="H34" s="1"/>
      <c r="M34" s="1"/>
      <c r="N34" s="1"/>
      <c r="O34" s="1"/>
    </row>
    <row r="35" spans="1:18" x14ac:dyDescent="0.2">
      <c r="A35" s="1" t="s">
        <v>75</v>
      </c>
      <c r="B35" s="1">
        <v>2025</v>
      </c>
    </row>
    <row r="36" spans="1:18" x14ac:dyDescent="0.2">
      <c r="B36" s="1"/>
      <c r="D36" s="1"/>
    </row>
    <row r="37" spans="1:18" ht="13.5" thickBot="1" x14ac:dyDescent="0.25"/>
    <row r="38" spans="1:18" ht="13.5" thickBot="1" x14ac:dyDescent="0.25">
      <c r="A38" s="3" t="s">
        <v>10</v>
      </c>
      <c r="B38" s="3" t="s">
        <v>45</v>
      </c>
      <c r="C38" s="4" t="s">
        <v>1</v>
      </c>
      <c r="D38" s="4" t="s">
        <v>2</v>
      </c>
      <c r="E38" s="4" t="s">
        <v>3</v>
      </c>
      <c r="F38" s="4" t="s">
        <v>1</v>
      </c>
      <c r="G38" s="4" t="s">
        <v>2</v>
      </c>
      <c r="H38" s="4" t="s">
        <v>3</v>
      </c>
      <c r="I38" s="4" t="s">
        <v>1</v>
      </c>
      <c r="J38" s="4" t="s">
        <v>2</v>
      </c>
      <c r="K38" s="4" t="s">
        <v>3</v>
      </c>
      <c r="L38" s="4" t="s">
        <v>1</v>
      </c>
      <c r="M38" s="4" t="s">
        <v>2</v>
      </c>
      <c r="N38" s="34" t="s">
        <v>3</v>
      </c>
      <c r="O38" s="143" t="s">
        <v>1</v>
      </c>
      <c r="P38" s="140" t="s">
        <v>4</v>
      </c>
      <c r="Q38" s="36" t="s">
        <v>43</v>
      </c>
      <c r="R38" s="36" t="s">
        <v>44</v>
      </c>
    </row>
    <row r="39" spans="1:18" ht="13.5" thickBot="1" x14ac:dyDescent="0.25">
      <c r="A39" s="7"/>
      <c r="B39" s="7"/>
      <c r="C39" s="4">
        <v>2</v>
      </c>
      <c r="D39" s="8">
        <v>4</v>
      </c>
      <c r="E39" s="8">
        <v>7</v>
      </c>
      <c r="F39" s="8">
        <v>9</v>
      </c>
      <c r="G39" s="8">
        <v>11</v>
      </c>
      <c r="H39" s="8">
        <v>14</v>
      </c>
      <c r="I39" s="8">
        <v>16</v>
      </c>
      <c r="J39" s="8">
        <v>18</v>
      </c>
      <c r="K39" s="8">
        <v>21</v>
      </c>
      <c r="L39" s="8">
        <v>23</v>
      </c>
      <c r="M39" s="8">
        <v>25</v>
      </c>
      <c r="N39" s="35">
        <v>28</v>
      </c>
      <c r="O39" s="142">
        <v>30</v>
      </c>
      <c r="P39" s="141" t="s">
        <v>5</v>
      </c>
      <c r="Q39" s="37"/>
      <c r="R39" s="37"/>
    </row>
    <row r="40" spans="1:18" ht="13.5" thickBot="1" x14ac:dyDescent="0.25"/>
    <row r="41" spans="1:18" ht="13.5" thickBot="1" x14ac:dyDescent="0.25">
      <c r="A41" s="89" t="s">
        <v>111</v>
      </c>
      <c r="B41" s="90" t="s">
        <v>7</v>
      </c>
      <c r="C41" s="91">
        <v>3.9</v>
      </c>
      <c r="D41" s="91">
        <v>3.9</v>
      </c>
      <c r="E41" s="91">
        <v>3.9</v>
      </c>
      <c r="F41" s="91">
        <v>3.9</v>
      </c>
      <c r="G41" s="91">
        <v>3.9</v>
      </c>
      <c r="H41" s="91">
        <v>3.8</v>
      </c>
      <c r="I41" s="91">
        <v>3.8</v>
      </c>
      <c r="J41" s="91">
        <v>3.8</v>
      </c>
      <c r="K41" s="91">
        <v>3.8</v>
      </c>
      <c r="L41" s="91">
        <v>3.8</v>
      </c>
      <c r="M41" s="91">
        <v>3.8</v>
      </c>
      <c r="N41" s="91">
        <v>3.8</v>
      </c>
      <c r="O41" s="92">
        <v>3.8</v>
      </c>
      <c r="P41" s="86">
        <f>IF(ISERROR(AVERAGE(C41:O41)),"",AVERAGE(C41:O41))</f>
        <v>3.8384615384615377</v>
      </c>
      <c r="Q41" s="73">
        <f>MAX(C41:O41)</f>
        <v>3.9</v>
      </c>
      <c r="R41" s="74">
        <f>MIN(C41:O41)</f>
        <v>3.8</v>
      </c>
    </row>
    <row r="42" spans="1:18" ht="13.5" thickBot="1" x14ac:dyDescent="0.25">
      <c r="A42" s="93" t="s">
        <v>111</v>
      </c>
      <c r="B42" s="88" t="s">
        <v>8</v>
      </c>
      <c r="C42" s="10">
        <v>5.3</v>
      </c>
      <c r="D42" s="10">
        <v>6.3</v>
      </c>
      <c r="E42" s="10">
        <v>6.3</v>
      </c>
      <c r="F42" s="10">
        <v>6.8</v>
      </c>
      <c r="G42" s="10">
        <v>6.8</v>
      </c>
      <c r="H42" s="10">
        <v>6.3</v>
      </c>
      <c r="I42" s="10">
        <v>6.3</v>
      </c>
      <c r="J42" s="10">
        <v>4.3</v>
      </c>
      <c r="K42" s="10">
        <v>4.3</v>
      </c>
      <c r="L42" s="10">
        <v>3.3</v>
      </c>
      <c r="M42" s="91">
        <v>3.8</v>
      </c>
      <c r="N42" s="91">
        <v>3.8</v>
      </c>
      <c r="O42" s="87">
        <v>3.8</v>
      </c>
      <c r="P42" s="86">
        <f>IF(ISERROR(AVERAGE(C42:O42)),"",AVERAGE(C42:O42))</f>
        <v>5.1846153846153831</v>
      </c>
      <c r="Q42" s="73">
        <f>MAX(C42:O42)</f>
        <v>6.8</v>
      </c>
      <c r="R42" s="74">
        <f>MIN(C42:O42)</f>
        <v>3.3</v>
      </c>
    </row>
    <row r="43" spans="1:18" ht="13.5" thickBot="1" x14ac:dyDescent="0.25">
      <c r="A43" s="93" t="s">
        <v>109</v>
      </c>
      <c r="B43" s="88" t="s">
        <v>8</v>
      </c>
      <c r="C43" s="10">
        <v>5.3</v>
      </c>
      <c r="D43" s="10">
        <v>6.3</v>
      </c>
      <c r="E43" s="10">
        <v>6.3</v>
      </c>
      <c r="F43" s="10">
        <v>6.3</v>
      </c>
      <c r="G43" s="10">
        <v>6.3</v>
      </c>
      <c r="H43" s="10">
        <v>6.2</v>
      </c>
      <c r="I43" s="10">
        <v>6.2</v>
      </c>
      <c r="J43" s="10">
        <v>4.3</v>
      </c>
      <c r="K43" s="10">
        <v>4.3</v>
      </c>
      <c r="L43" s="10">
        <v>3.8</v>
      </c>
      <c r="M43" s="91">
        <v>3.8</v>
      </c>
      <c r="N43" s="91">
        <v>3.8</v>
      </c>
      <c r="O43" s="87">
        <v>4.0999999999999996</v>
      </c>
      <c r="P43" s="86">
        <f t="shared" ref="P43:P44" si="3">IF(ISERROR(AVERAGE(C43:O43)),"",AVERAGE(C43:O43))</f>
        <v>5.1538461538461524</v>
      </c>
      <c r="Q43" s="73">
        <f t="shared" ref="Q43:Q44" si="4">MAX(C43:O43)</f>
        <v>6.3</v>
      </c>
      <c r="R43" s="74">
        <f t="shared" ref="R43:R44" si="5">MIN(C43:O43)</f>
        <v>3.8</v>
      </c>
    </row>
    <row r="44" spans="1:18" ht="13.5" thickBot="1" x14ac:dyDescent="0.25">
      <c r="A44" s="94" t="s">
        <v>110</v>
      </c>
      <c r="B44" s="95" t="s">
        <v>8</v>
      </c>
      <c r="C44" s="96">
        <v>5.8</v>
      </c>
      <c r="D44" s="96">
        <v>6.8</v>
      </c>
      <c r="E44" s="96">
        <v>6.8</v>
      </c>
      <c r="F44" s="96">
        <v>6.8</v>
      </c>
      <c r="G44" s="96">
        <v>6.8</v>
      </c>
      <c r="H44" s="96">
        <v>6.6</v>
      </c>
      <c r="I44" s="96">
        <v>6.6</v>
      </c>
      <c r="J44" s="96">
        <v>4.8</v>
      </c>
      <c r="K44" s="96">
        <v>4.8</v>
      </c>
      <c r="L44" s="96">
        <v>4.5999999999999996</v>
      </c>
      <c r="M44" s="96">
        <v>4</v>
      </c>
      <c r="N44" s="96">
        <v>4</v>
      </c>
      <c r="O44" s="97">
        <v>4.3</v>
      </c>
      <c r="P44" s="86">
        <f t="shared" si="3"/>
        <v>5.5923076923076929</v>
      </c>
      <c r="Q44" s="73">
        <f t="shared" si="4"/>
        <v>6.8</v>
      </c>
      <c r="R44" s="74">
        <f t="shared" si="5"/>
        <v>4</v>
      </c>
    </row>
    <row r="45" spans="1:18" x14ac:dyDescent="0.2">
      <c r="A45" t="s">
        <v>49</v>
      </c>
    </row>
  </sheetData>
  <mergeCells count="2">
    <mergeCell ref="A1:R1"/>
    <mergeCell ref="A33:R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8"/>
  <sheetViews>
    <sheetView topLeftCell="A16" workbookViewId="0">
      <selection activeCell="R20" sqref="R20"/>
    </sheetView>
  </sheetViews>
  <sheetFormatPr baseColWidth="10" defaultRowHeight="12.75" x14ac:dyDescent="0.2"/>
  <cols>
    <col min="1" max="1" width="14.85546875" customWidth="1"/>
    <col min="2" max="2" width="9.42578125" customWidth="1"/>
    <col min="3" max="3" width="8" customWidth="1"/>
    <col min="4" max="9" width="6.7109375" customWidth="1"/>
    <col min="10" max="10" width="5.7109375" customWidth="1"/>
    <col min="11" max="11" width="6.5703125" customWidth="1"/>
    <col min="12" max="12" width="6.42578125" customWidth="1"/>
    <col min="13" max="13" width="5.7109375" customWidth="1"/>
    <col min="14" max="14" width="5.85546875" customWidth="1"/>
    <col min="15" max="15" width="6.28515625" customWidth="1"/>
    <col min="16" max="16" width="4.5703125" hidden="1" customWidth="1"/>
    <col min="17" max="17" width="9.7109375" customWidth="1"/>
    <col min="18" max="18" width="7" customWidth="1"/>
    <col min="19" max="19" width="7.28515625" customWidth="1"/>
  </cols>
  <sheetData>
    <row r="1" spans="1:19" x14ac:dyDescent="0.2">
      <c r="A1" s="179" t="s">
        <v>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x14ac:dyDescent="0.2">
      <c r="A2" s="179" t="s">
        <v>47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4" spans="1:19" x14ac:dyDescent="0.2">
      <c r="A4" s="1" t="s">
        <v>76</v>
      </c>
      <c r="B4" s="1">
        <v>2025</v>
      </c>
    </row>
    <row r="5" spans="1:19" ht="13.5" thickBot="1" x14ac:dyDescent="0.25"/>
    <row r="6" spans="1:19" ht="13.5" thickBot="1" x14ac:dyDescent="0.25">
      <c r="A6" s="3" t="s">
        <v>10</v>
      </c>
      <c r="B6" s="3" t="s">
        <v>45</v>
      </c>
      <c r="C6" s="172" t="s">
        <v>2</v>
      </c>
      <c r="D6" s="172" t="s">
        <v>3</v>
      </c>
      <c r="E6" s="172" t="s">
        <v>1</v>
      </c>
      <c r="F6" s="172" t="s">
        <v>2</v>
      </c>
      <c r="G6" s="172" t="s">
        <v>3</v>
      </c>
      <c r="H6" s="172" t="s">
        <v>1</v>
      </c>
      <c r="I6" s="172" t="s">
        <v>2</v>
      </c>
      <c r="J6" s="172" t="s">
        <v>3</v>
      </c>
      <c r="K6" s="172" t="s">
        <v>1</v>
      </c>
      <c r="L6" s="172" t="s">
        <v>2</v>
      </c>
      <c r="M6" s="172" t="s">
        <v>3</v>
      </c>
      <c r="N6" s="172" t="s">
        <v>1</v>
      </c>
      <c r="O6" s="172" t="s">
        <v>2</v>
      </c>
      <c r="P6" s="4"/>
      <c r="Q6" s="5" t="s">
        <v>4</v>
      </c>
      <c r="R6" s="36" t="s">
        <v>43</v>
      </c>
      <c r="S6" s="36" t="s">
        <v>44</v>
      </c>
    </row>
    <row r="7" spans="1:19" ht="13.5" thickBot="1" x14ac:dyDescent="0.25">
      <c r="A7" s="7"/>
      <c r="B7" s="7"/>
      <c r="C7" s="173">
        <v>2</v>
      </c>
      <c r="D7" s="173">
        <v>5</v>
      </c>
      <c r="E7" s="173">
        <v>7</v>
      </c>
      <c r="F7" s="173">
        <v>9</v>
      </c>
      <c r="G7" s="173">
        <v>12</v>
      </c>
      <c r="H7" s="173">
        <v>14</v>
      </c>
      <c r="I7" s="173">
        <v>16</v>
      </c>
      <c r="J7" s="173">
        <v>19</v>
      </c>
      <c r="K7" s="173">
        <v>21</v>
      </c>
      <c r="L7" s="173">
        <v>23</v>
      </c>
      <c r="M7" s="173">
        <v>26</v>
      </c>
      <c r="N7" s="173">
        <v>28</v>
      </c>
      <c r="O7" s="173">
        <v>30</v>
      </c>
      <c r="P7" s="8"/>
      <c r="Q7" s="8" t="s">
        <v>5</v>
      </c>
      <c r="R7" s="37"/>
      <c r="S7" s="37"/>
    </row>
    <row r="8" spans="1:19" ht="13.5" thickBot="1" x14ac:dyDescent="0.25"/>
    <row r="9" spans="1:19" ht="13.5" thickBot="1" x14ac:dyDescent="0.25">
      <c r="A9" s="89" t="s">
        <v>111</v>
      </c>
      <c r="B9" s="90" t="s">
        <v>7</v>
      </c>
      <c r="C9" s="64">
        <v>3.5</v>
      </c>
      <c r="D9" s="64">
        <v>3.5</v>
      </c>
      <c r="E9" s="64">
        <v>3.5</v>
      </c>
      <c r="F9" s="64">
        <v>3.5</v>
      </c>
      <c r="G9" s="64">
        <v>3.5</v>
      </c>
      <c r="H9" s="64">
        <v>3.5</v>
      </c>
      <c r="I9" s="64">
        <v>3.5</v>
      </c>
      <c r="J9" s="64">
        <v>3.5</v>
      </c>
      <c r="K9" s="64">
        <v>3.5</v>
      </c>
      <c r="L9" s="64">
        <v>3.5</v>
      </c>
      <c r="M9" s="64">
        <v>3.4</v>
      </c>
      <c r="N9" s="64">
        <v>3.4</v>
      </c>
      <c r="O9" s="64">
        <v>3.4</v>
      </c>
      <c r="P9" s="64"/>
      <c r="Q9" s="65">
        <f>IF(ISERROR(AVERAGE(D9:P9)),"",AVERAGE(D9:P9))</f>
        <v>3.4749999999999996</v>
      </c>
      <c r="R9" s="65">
        <f>MAX(C9:P9)</f>
        <v>3.5</v>
      </c>
      <c r="S9" s="65">
        <f>MIN(C9:P9)</f>
        <v>3.4</v>
      </c>
    </row>
    <row r="10" spans="1:19" ht="13.5" thickBot="1" x14ac:dyDescent="0.25">
      <c r="A10" s="93" t="s">
        <v>111</v>
      </c>
      <c r="B10" s="88" t="s">
        <v>8</v>
      </c>
      <c r="C10" s="64">
        <v>3.5</v>
      </c>
      <c r="D10" s="64">
        <v>4</v>
      </c>
      <c r="E10" s="64">
        <v>3.8</v>
      </c>
      <c r="F10" s="64">
        <v>4</v>
      </c>
      <c r="G10" s="64">
        <v>4</v>
      </c>
      <c r="H10" s="64">
        <v>4</v>
      </c>
      <c r="I10" s="64">
        <v>4</v>
      </c>
      <c r="J10" s="64">
        <v>3.5</v>
      </c>
      <c r="K10" s="64">
        <v>3.5</v>
      </c>
      <c r="L10" s="64">
        <v>4</v>
      </c>
      <c r="M10" s="64">
        <v>4.5</v>
      </c>
      <c r="N10" s="64">
        <v>4</v>
      </c>
      <c r="O10" s="64">
        <v>4</v>
      </c>
      <c r="P10" s="64"/>
      <c r="Q10" s="65">
        <f t="shared" ref="Q10:Q12" si="0">IF(ISERROR(AVERAGE(D10:P10)),"",AVERAGE(D10:P10))</f>
        <v>3.9416666666666664</v>
      </c>
      <c r="R10" s="65">
        <f>MAX(C10:P10)</f>
        <v>4.5</v>
      </c>
      <c r="S10" s="65">
        <f>MIN(C10:P10)</f>
        <v>3.5</v>
      </c>
    </row>
    <row r="11" spans="1:19" ht="13.5" thickBot="1" x14ac:dyDescent="0.25">
      <c r="A11" s="93" t="s">
        <v>109</v>
      </c>
      <c r="B11" s="88" t="s">
        <v>8</v>
      </c>
      <c r="C11" s="64">
        <v>3.7</v>
      </c>
      <c r="D11" s="64">
        <v>4</v>
      </c>
      <c r="E11" s="64">
        <v>3.8</v>
      </c>
      <c r="F11" s="64">
        <v>4</v>
      </c>
      <c r="G11" s="64">
        <v>4</v>
      </c>
      <c r="H11" s="64">
        <v>4</v>
      </c>
      <c r="I11" s="64">
        <v>4</v>
      </c>
      <c r="J11" s="64">
        <v>3.5</v>
      </c>
      <c r="K11" s="64">
        <v>3.5</v>
      </c>
      <c r="L11" s="64">
        <v>4.2</v>
      </c>
      <c r="M11" s="64">
        <v>4.4000000000000004</v>
      </c>
      <c r="N11" s="64">
        <v>4</v>
      </c>
      <c r="O11" s="64">
        <v>4</v>
      </c>
      <c r="P11" s="64"/>
      <c r="Q11" s="65">
        <f t="shared" si="0"/>
        <v>3.9499999999999997</v>
      </c>
      <c r="R11" s="65">
        <f t="shared" ref="R11:R12" si="1">MAX(C11:P11)</f>
        <v>4.4000000000000004</v>
      </c>
      <c r="S11" s="65">
        <f t="shared" ref="S11:S12" si="2">MIN(C11:P11)</f>
        <v>3.5</v>
      </c>
    </row>
    <row r="12" spans="1:19" ht="13.5" thickBot="1" x14ac:dyDescent="0.25">
      <c r="A12" s="94" t="s">
        <v>110</v>
      </c>
      <c r="B12" s="95" t="s">
        <v>8</v>
      </c>
      <c r="C12" s="64">
        <v>4</v>
      </c>
      <c r="D12" s="64">
        <v>4.5999999999999996</v>
      </c>
      <c r="E12" s="64">
        <v>3.5</v>
      </c>
      <c r="F12" s="64">
        <v>4</v>
      </c>
      <c r="G12" s="64">
        <v>3.6</v>
      </c>
      <c r="H12" s="64">
        <v>3.6</v>
      </c>
      <c r="I12" s="64">
        <v>3.6</v>
      </c>
      <c r="J12" s="64">
        <v>3.8</v>
      </c>
      <c r="K12" s="64">
        <v>3.8</v>
      </c>
      <c r="L12" s="64">
        <v>5.5</v>
      </c>
      <c r="M12" s="64">
        <v>5.5</v>
      </c>
      <c r="N12" s="64">
        <v>5</v>
      </c>
      <c r="O12" s="64">
        <v>5</v>
      </c>
      <c r="P12" s="64"/>
      <c r="Q12" s="65">
        <f t="shared" si="0"/>
        <v>4.291666666666667</v>
      </c>
      <c r="R12" s="65">
        <f t="shared" si="1"/>
        <v>5.5</v>
      </c>
      <c r="S12" s="65">
        <f t="shared" si="2"/>
        <v>3.5</v>
      </c>
    </row>
    <row r="13" spans="1:19" x14ac:dyDescent="0.2">
      <c r="A13" t="s">
        <v>49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2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2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2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23" x14ac:dyDescent="0.2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23" x14ac:dyDescent="0.2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23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23" x14ac:dyDescent="0.2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W20" t="s">
        <v>124</v>
      </c>
    </row>
    <row r="21" spans="1:23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23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23" x14ac:dyDescent="0.2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23" x14ac:dyDescent="0.2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23" x14ac:dyDescent="0.2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23" x14ac:dyDescent="0.2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23" x14ac:dyDescent="0.2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23" ht="8.25" customHeight="1" x14ac:dyDescent="0.2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23" hidden="1" x14ac:dyDescent="0.2"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 t="s">
        <v>123</v>
      </c>
      <c r="R29" s="15"/>
      <c r="S29" s="15"/>
    </row>
    <row r="30" spans="1:23" x14ac:dyDescent="0.2"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3" x14ac:dyDescent="0.2">
      <c r="A31" s="1" t="s">
        <v>11</v>
      </c>
      <c r="B31" s="1"/>
      <c r="D31" s="1"/>
      <c r="E31" s="1"/>
      <c r="F31" s="1"/>
      <c r="G31" s="1"/>
      <c r="H31" s="1"/>
      <c r="K31" s="1"/>
      <c r="L31" s="1"/>
      <c r="M31" s="1"/>
      <c r="N31" s="1"/>
      <c r="O31" s="1"/>
      <c r="P31" s="1"/>
      <c r="Q31" s="1"/>
    </row>
    <row r="32" spans="1:23" x14ac:dyDescent="0.2">
      <c r="C32" s="1"/>
      <c r="D32" s="1"/>
      <c r="E32" s="1"/>
      <c r="F32" s="1" t="s">
        <v>0</v>
      </c>
      <c r="G32" s="1"/>
      <c r="H32" s="1"/>
      <c r="K32" s="1"/>
      <c r="L32" s="1"/>
      <c r="M32" s="1"/>
      <c r="N32" s="1"/>
      <c r="O32" s="1"/>
      <c r="P32" s="1"/>
      <c r="Q32" s="1"/>
    </row>
    <row r="33" spans="1:19" x14ac:dyDescent="0.2">
      <c r="A33" s="1" t="s">
        <v>76</v>
      </c>
      <c r="B33" s="1">
        <v>2025</v>
      </c>
    </row>
    <row r="34" spans="1:19" ht="3.75" customHeight="1" x14ac:dyDescent="0.2">
      <c r="A34" s="1"/>
      <c r="B34" s="1"/>
    </row>
    <row r="35" spans="1:19" ht="13.5" thickBot="1" x14ac:dyDescent="0.25"/>
    <row r="36" spans="1:19" ht="13.5" thickBot="1" x14ac:dyDescent="0.25">
      <c r="A36" s="3" t="s">
        <v>10</v>
      </c>
      <c r="B36" s="3" t="s">
        <v>45</v>
      </c>
      <c r="C36" s="172" t="s">
        <v>2</v>
      </c>
      <c r="D36" s="172" t="s">
        <v>3</v>
      </c>
      <c r="E36" s="172" t="s">
        <v>1</v>
      </c>
      <c r="F36" s="172" t="s">
        <v>2</v>
      </c>
      <c r="G36" s="172" t="s">
        <v>3</v>
      </c>
      <c r="H36" s="172" t="s">
        <v>1</v>
      </c>
      <c r="I36" s="172" t="s">
        <v>2</v>
      </c>
      <c r="J36" s="172" t="s">
        <v>3</v>
      </c>
      <c r="K36" s="172" t="s">
        <v>1</v>
      </c>
      <c r="L36" s="172" t="s">
        <v>2</v>
      </c>
      <c r="M36" s="172" t="s">
        <v>3</v>
      </c>
      <c r="N36" s="172" t="s">
        <v>1</v>
      </c>
      <c r="O36" s="172" t="s">
        <v>2</v>
      </c>
      <c r="P36" s="4"/>
      <c r="Q36" s="5" t="s">
        <v>4</v>
      </c>
      <c r="R36" s="36" t="s">
        <v>43</v>
      </c>
      <c r="S36" s="36" t="s">
        <v>44</v>
      </c>
    </row>
    <row r="37" spans="1:19" ht="13.5" thickBot="1" x14ac:dyDescent="0.25">
      <c r="A37" s="7"/>
      <c r="B37" s="7"/>
      <c r="C37" s="173">
        <v>2</v>
      </c>
      <c r="D37" s="173">
        <v>5</v>
      </c>
      <c r="E37" s="173">
        <v>7</v>
      </c>
      <c r="F37" s="173">
        <v>9</v>
      </c>
      <c r="G37" s="173">
        <v>12</v>
      </c>
      <c r="H37" s="173">
        <v>14</v>
      </c>
      <c r="I37" s="173">
        <v>16</v>
      </c>
      <c r="J37" s="173">
        <v>19</v>
      </c>
      <c r="K37" s="173">
        <v>21</v>
      </c>
      <c r="L37" s="173">
        <v>23</v>
      </c>
      <c r="M37" s="173">
        <v>26</v>
      </c>
      <c r="N37" s="173">
        <v>28</v>
      </c>
      <c r="O37" s="173">
        <v>30</v>
      </c>
      <c r="P37" s="8"/>
      <c r="Q37" s="8" t="s">
        <v>5</v>
      </c>
      <c r="R37" s="37"/>
      <c r="S37" s="37"/>
    </row>
    <row r="38" spans="1:19" ht="13.5" thickBot="1" x14ac:dyDescent="0.25"/>
    <row r="39" spans="1:19" ht="13.5" thickBot="1" x14ac:dyDescent="0.25">
      <c r="A39" s="89" t="s">
        <v>111</v>
      </c>
      <c r="B39" s="90" t="s">
        <v>7</v>
      </c>
      <c r="C39" s="64">
        <v>3.8</v>
      </c>
      <c r="D39" s="64">
        <v>3.8</v>
      </c>
      <c r="E39" s="64">
        <v>3.8</v>
      </c>
      <c r="F39" s="64">
        <v>3.8</v>
      </c>
      <c r="G39" s="64">
        <v>3.8</v>
      </c>
      <c r="H39" s="64">
        <v>3.8</v>
      </c>
      <c r="I39" s="64">
        <v>3.8</v>
      </c>
      <c r="J39" s="64">
        <v>3.8</v>
      </c>
      <c r="K39" s="64">
        <v>3.8</v>
      </c>
      <c r="L39" s="64">
        <v>3.8</v>
      </c>
      <c r="M39" s="64">
        <v>3.7</v>
      </c>
      <c r="N39" s="64">
        <v>3.7</v>
      </c>
      <c r="O39" s="64">
        <v>3.7</v>
      </c>
      <c r="P39" s="64"/>
      <c r="Q39" s="65">
        <f>IF(ISERROR(AVERAGE(D39:P39)),"",AVERAGE(D39:P39))</f>
        <v>3.7750000000000008</v>
      </c>
      <c r="R39" s="65">
        <f>MAX(C39:P39)</f>
        <v>3.8</v>
      </c>
      <c r="S39" s="65">
        <f>MIN(C39:P39)</f>
        <v>3.7</v>
      </c>
    </row>
    <row r="40" spans="1:19" ht="13.5" thickBot="1" x14ac:dyDescent="0.25">
      <c r="A40" s="93" t="s">
        <v>111</v>
      </c>
      <c r="B40" s="88" t="s">
        <v>8</v>
      </c>
      <c r="C40" s="64">
        <v>3.8</v>
      </c>
      <c r="D40" s="64">
        <v>4.3</v>
      </c>
      <c r="E40" s="64">
        <v>4.2</v>
      </c>
      <c r="F40" s="64">
        <v>4.3</v>
      </c>
      <c r="G40" s="64">
        <v>4.3</v>
      </c>
      <c r="H40" s="64">
        <v>4.3</v>
      </c>
      <c r="I40" s="64">
        <v>4.3</v>
      </c>
      <c r="J40" s="64">
        <v>3.8</v>
      </c>
      <c r="K40" s="64">
        <v>3.8</v>
      </c>
      <c r="L40" s="64">
        <v>4.3</v>
      </c>
      <c r="M40" s="64">
        <v>4.8</v>
      </c>
      <c r="N40" s="64">
        <v>4.3</v>
      </c>
      <c r="O40" s="64">
        <v>4.3</v>
      </c>
      <c r="P40" s="64"/>
      <c r="Q40" s="65">
        <f t="shared" ref="Q40:Q42" si="3">IF(ISERROR(AVERAGE(D40:P40)),"",AVERAGE(D40:P40))</f>
        <v>4.2499999999999991</v>
      </c>
      <c r="R40" s="65">
        <f>MAX(C40:P40)</f>
        <v>4.8</v>
      </c>
      <c r="S40" s="65">
        <f>MIN(C40:P40)</f>
        <v>3.8</v>
      </c>
    </row>
    <row r="41" spans="1:19" ht="13.5" thickBot="1" x14ac:dyDescent="0.25">
      <c r="A41" s="93" t="s">
        <v>109</v>
      </c>
      <c r="B41" s="88" t="s">
        <v>8</v>
      </c>
      <c r="C41" s="64">
        <v>4</v>
      </c>
      <c r="D41" s="64">
        <v>4.3</v>
      </c>
      <c r="E41" s="64">
        <v>4.0999999999999996</v>
      </c>
      <c r="F41" s="64">
        <v>4.3</v>
      </c>
      <c r="G41" s="64">
        <v>4.3</v>
      </c>
      <c r="H41" s="64">
        <v>4.3</v>
      </c>
      <c r="I41" s="64">
        <v>4.3</v>
      </c>
      <c r="J41" s="64">
        <v>3.8</v>
      </c>
      <c r="K41" s="64">
        <v>3.8</v>
      </c>
      <c r="L41" s="64">
        <v>4.5</v>
      </c>
      <c r="M41" s="64">
        <v>4.7</v>
      </c>
      <c r="N41" s="64">
        <v>4.3</v>
      </c>
      <c r="O41" s="64">
        <v>4.3</v>
      </c>
      <c r="P41" s="64"/>
      <c r="Q41" s="65">
        <f t="shared" si="3"/>
        <v>4.25</v>
      </c>
      <c r="R41" s="65">
        <f t="shared" ref="R41:R42" si="4">MAX(C41:P41)</f>
        <v>4.7</v>
      </c>
      <c r="S41" s="65">
        <f t="shared" ref="S41:S42" si="5">MIN(C41:P41)</f>
        <v>3.8</v>
      </c>
    </row>
    <row r="42" spans="1:19" ht="13.5" thickBot="1" x14ac:dyDescent="0.25">
      <c r="A42" s="94" t="s">
        <v>110</v>
      </c>
      <c r="B42" s="95" t="s">
        <v>8</v>
      </c>
      <c r="C42" s="64">
        <v>4.3</v>
      </c>
      <c r="D42" s="64">
        <v>4.9000000000000004</v>
      </c>
      <c r="E42" s="64">
        <v>3.8</v>
      </c>
      <c r="F42" s="64">
        <v>4.3</v>
      </c>
      <c r="G42" s="64">
        <v>3.9</v>
      </c>
      <c r="H42" s="64">
        <v>3.9</v>
      </c>
      <c r="I42" s="64">
        <v>3.9</v>
      </c>
      <c r="J42" s="64">
        <v>4.0999999999999996</v>
      </c>
      <c r="K42" s="64">
        <v>4.0999999999999996</v>
      </c>
      <c r="L42" s="64">
        <v>4.8</v>
      </c>
      <c r="M42" s="64">
        <v>4.8</v>
      </c>
      <c r="N42" s="64">
        <v>5.3</v>
      </c>
      <c r="O42" s="64">
        <v>5.3</v>
      </c>
      <c r="P42" s="64"/>
      <c r="Q42" s="65">
        <f t="shared" si="3"/>
        <v>4.4249999999999989</v>
      </c>
      <c r="R42" s="65">
        <f t="shared" si="4"/>
        <v>5.3</v>
      </c>
      <c r="S42" s="65">
        <f t="shared" si="5"/>
        <v>3.8</v>
      </c>
    </row>
    <row r="43" spans="1:19" x14ac:dyDescent="0.2">
      <c r="A43" t="s">
        <v>49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2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9" ht="0.75" customHeight="1" x14ac:dyDescent="0.2"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9" hidden="1" x14ac:dyDescent="0.2"/>
    <row r="47" spans="1:19" ht="0.75" customHeight="1" x14ac:dyDescent="0.2"/>
    <row r="48" spans="1:19" hidden="1" x14ac:dyDescent="0.2"/>
  </sheetData>
  <mergeCells count="2">
    <mergeCell ref="A1:S1"/>
    <mergeCell ref="A2:S2"/>
  </mergeCells>
  <printOptions horizontalCentered="1"/>
  <pageMargins left="0" right="0" top="0" bottom="0.15748031496062992" header="0" footer="0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5"/>
  <sheetViews>
    <sheetView showGridLines="0" workbookViewId="0">
      <selection activeCell="Q9" sqref="Q9:Q12"/>
    </sheetView>
  </sheetViews>
  <sheetFormatPr baseColWidth="10" defaultRowHeight="12.75" x14ac:dyDescent="0.2"/>
  <cols>
    <col min="1" max="1" width="9.42578125" bestFit="1" customWidth="1"/>
    <col min="2" max="2" width="8.5703125" bestFit="1" customWidth="1"/>
    <col min="3" max="13" width="6.7109375" customWidth="1"/>
    <col min="14" max="14" width="6.5703125" customWidth="1"/>
    <col min="15" max="16" width="6.7109375" hidden="1" customWidth="1"/>
    <col min="17" max="17" width="6.5703125" customWidth="1"/>
    <col min="18" max="20" width="6.7109375" customWidth="1"/>
  </cols>
  <sheetData>
    <row r="1" spans="1:20" x14ac:dyDescent="0.2">
      <c r="A1" s="179" t="s">
        <v>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0" x14ac:dyDescent="0.2">
      <c r="A2" s="179" t="s">
        <v>28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4" spans="1:20" x14ac:dyDescent="0.2">
      <c r="A4" s="1" t="s">
        <v>78</v>
      </c>
      <c r="B4" s="1">
        <v>2025</v>
      </c>
    </row>
    <row r="5" spans="1:20" ht="13.5" thickBot="1" x14ac:dyDescent="0.25"/>
    <row r="6" spans="1:20" ht="13.5" thickBot="1" x14ac:dyDescent="0.25">
      <c r="A6" s="3" t="s">
        <v>73</v>
      </c>
      <c r="B6" s="5" t="s">
        <v>45</v>
      </c>
      <c r="C6" s="4" t="s">
        <v>3</v>
      </c>
      <c r="D6" s="4" t="s">
        <v>1</v>
      </c>
      <c r="E6" s="4" t="s">
        <v>2</v>
      </c>
      <c r="F6" s="4" t="s">
        <v>3</v>
      </c>
      <c r="G6" s="4" t="s">
        <v>1</v>
      </c>
      <c r="H6" s="4" t="s">
        <v>2</v>
      </c>
      <c r="I6" s="4" t="s">
        <v>3</v>
      </c>
      <c r="J6" s="4" t="s">
        <v>1</v>
      </c>
      <c r="K6" s="4" t="s">
        <v>2</v>
      </c>
      <c r="L6" s="4" t="s">
        <v>3</v>
      </c>
      <c r="M6" s="4" t="s">
        <v>1</v>
      </c>
      <c r="N6" s="4" t="s">
        <v>2</v>
      </c>
      <c r="O6" s="4" t="s">
        <v>2</v>
      </c>
      <c r="P6" s="4" t="s">
        <v>1</v>
      </c>
      <c r="Q6" s="4" t="s">
        <v>3</v>
      </c>
      <c r="R6" s="5" t="s">
        <v>4</v>
      </c>
      <c r="S6" s="36" t="s">
        <v>43</v>
      </c>
      <c r="T6" s="36" t="s">
        <v>44</v>
      </c>
    </row>
    <row r="7" spans="1:20" ht="13.5" thickBot="1" x14ac:dyDescent="0.25">
      <c r="A7" s="7"/>
      <c r="B7" s="7"/>
      <c r="C7" s="8">
        <v>2</v>
      </c>
      <c r="D7" s="8">
        <v>4</v>
      </c>
      <c r="E7" s="8">
        <v>6</v>
      </c>
      <c r="F7" s="8">
        <v>9</v>
      </c>
      <c r="G7" s="8">
        <v>11</v>
      </c>
      <c r="H7" s="8">
        <v>13</v>
      </c>
      <c r="I7" s="8">
        <v>16</v>
      </c>
      <c r="J7" s="8">
        <v>18</v>
      </c>
      <c r="K7" s="8">
        <v>20</v>
      </c>
      <c r="L7" s="8">
        <v>23</v>
      </c>
      <c r="M7" s="8">
        <v>25</v>
      </c>
      <c r="N7" s="8">
        <v>27</v>
      </c>
      <c r="O7" s="8">
        <v>30</v>
      </c>
      <c r="P7" s="8">
        <v>29</v>
      </c>
      <c r="Q7" s="8">
        <v>30</v>
      </c>
      <c r="R7" s="8" t="s">
        <v>5</v>
      </c>
      <c r="S7" s="37"/>
      <c r="T7" s="37"/>
    </row>
    <row r="9" spans="1:20" ht="16.5" customHeight="1" x14ac:dyDescent="0.2">
      <c r="A9" s="150" t="s">
        <v>118</v>
      </c>
      <c r="B9" s="46" t="s">
        <v>7</v>
      </c>
      <c r="C9" s="44">
        <v>3.4</v>
      </c>
      <c r="D9" s="44">
        <v>3.4</v>
      </c>
      <c r="E9" s="44">
        <v>3.4</v>
      </c>
      <c r="F9" s="44">
        <v>3.4</v>
      </c>
      <c r="G9" s="44">
        <v>3.3</v>
      </c>
      <c r="H9" s="44">
        <v>3.3</v>
      </c>
      <c r="I9" s="44">
        <v>3.3</v>
      </c>
      <c r="J9" s="44">
        <v>3.3</v>
      </c>
      <c r="K9" s="44">
        <v>3.3</v>
      </c>
      <c r="L9" s="44">
        <v>3.3</v>
      </c>
      <c r="M9" s="44">
        <v>3.2</v>
      </c>
      <c r="N9" s="44">
        <v>3.2</v>
      </c>
      <c r="O9" s="44">
        <v>3.2</v>
      </c>
      <c r="P9" s="44">
        <v>3.2</v>
      </c>
      <c r="Q9" s="44">
        <v>3.2</v>
      </c>
      <c r="R9" s="81">
        <f>IF(ISERROR(AVERAGE(D9:Q9)),"",AVERAGE(D9:Q9))</f>
        <v>3.2857142857142869</v>
      </c>
      <c r="S9" s="81">
        <f>MAX(C9:Q9)</f>
        <v>3.4</v>
      </c>
      <c r="T9" s="81">
        <f>MIN(C9:Q9)</f>
        <v>3.2</v>
      </c>
    </row>
    <row r="10" spans="1:20" ht="16.5" customHeight="1" x14ac:dyDescent="0.2">
      <c r="A10" s="46" t="s">
        <v>118</v>
      </c>
      <c r="B10" s="46" t="s">
        <v>8</v>
      </c>
      <c r="C10" s="44">
        <v>4.5</v>
      </c>
      <c r="D10" s="44">
        <v>4.5</v>
      </c>
      <c r="E10" s="44">
        <v>5</v>
      </c>
      <c r="F10" s="44">
        <v>5</v>
      </c>
      <c r="G10" s="44">
        <v>5</v>
      </c>
      <c r="H10" s="44">
        <v>5.5</v>
      </c>
      <c r="I10" s="44">
        <v>5.5</v>
      </c>
      <c r="J10" s="44">
        <v>5.2</v>
      </c>
      <c r="K10" s="44">
        <v>5.2</v>
      </c>
      <c r="L10" s="44">
        <v>5</v>
      </c>
      <c r="M10" s="44">
        <v>4.5</v>
      </c>
      <c r="N10" s="44">
        <v>5</v>
      </c>
      <c r="O10" s="44">
        <v>5</v>
      </c>
      <c r="P10" s="44">
        <v>5</v>
      </c>
      <c r="Q10" s="44">
        <v>5</v>
      </c>
      <c r="R10" s="81">
        <f t="shared" ref="R10:R12" si="0">IF(ISERROR(AVERAGE(D10:Q10)),"",AVERAGE(D10:Q10))</f>
        <v>5.0285714285714294</v>
      </c>
      <c r="S10" s="81">
        <f>MAX(C10:Q10)</f>
        <v>5.5</v>
      </c>
      <c r="T10" s="81">
        <f>MIN(C10:Q10)</f>
        <v>4.5</v>
      </c>
    </row>
    <row r="11" spans="1:20" x14ac:dyDescent="0.2">
      <c r="A11" s="46" t="s">
        <v>109</v>
      </c>
      <c r="B11" s="46" t="s">
        <v>8</v>
      </c>
      <c r="C11" s="44">
        <v>4.2</v>
      </c>
      <c r="D11" s="44">
        <v>4.3</v>
      </c>
      <c r="E11" s="44">
        <v>5</v>
      </c>
      <c r="F11" s="44">
        <v>5</v>
      </c>
      <c r="G11" s="44">
        <v>5</v>
      </c>
      <c r="H11" s="44">
        <v>5.5</v>
      </c>
      <c r="I11" s="44">
        <v>5.5</v>
      </c>
      <c r="J11" s="44">
        <v>5</v>
      </c>
      <c r="K11" s="44">
        <v>5</v>
      </c>
      <c r="L11" s="44">
        <v>5</v>
      </c>
      <c r="M11" s="44">
        <v>4</v>
      </c>
      <c r="N11" s="44">
        <v>5</v>
      </c>
      <c r="O11" s="44">
        <v>5</v>
      </c>
      <c r="P11" s="44">
        <v>5</v>
      </c>
      <c r="Q11" s="44">
        <v>5</v>
      </c>
      <c r="R11" s="81">
        <f t="shared" si="0"/>
        <v>4.95</v>
      </c>
      <c r="S11" s="81">
        <f t="shared" ref="S11:S12" si="1">MAX(C11:Q11)</f>
        <v>5.5</v>
      </c>
      <c r="T11" s="81">
        <f t="shared" ref="T11:T12" si="2">MIN(C11:Q11)</f>
        <v>4</v>
      </c>
    </row>
    <row r="12" spans="1:20" x14ac:dyDescent="0.2">
      <c r="A12" s="46" t="s">
        <v>110</v>
      </c>
      <c r="B12" s="46" t="s">
        <v>8</v>
      </c>
      <c r="C12" s="44">
        <v>4.2</v>
      </c>
      <c r="D12" s="44">
        <v>4.5</v>
      </c>
      <c r="E12" s="44">
        <v>5.5</v>
      </c>
      <c r="F12" s="44">
        <v>5.5</v>
      </c>
      <c r="G12" s="44">
        <v>5.5</v>
      </c>
      <c r="H12" s="44">
        <v>6</v>
      </c>
      <c r="I12" s="44">
        <v>6</v>
      </c>
      <c r="J12" s="44">
        <v>5</v>
      </c>
      <c r="K12" s="44">
        <v>5</v>
      </c>
      <c r="L12" s="44">
        <v>5.5</v>
      </c>
      <c r="M12" s="44">
        <v>4.5</v>
      </c>
      <c r="N12" s="44">
        <v>4.5</v>
      </c>
      <c r="O12" s="44">
        <v>4.5</v>
      </c>
      <c r="P12" s="44">
        <v>4.5</v>
      </c>
      <c r="Q12" s="44">
        <v>4.5</v>
      </c>
      <c r="R12" s="81">
        <f t="shared" si="0"/>
        <v>5.0714285714285712</v>
      </c>
      <c r="S12" s="81">
        <f t="shared" si="1"/>
        <v>6</v>
      </c>
      <c r="T12" s="81">
        <f t="shared" si="2"/>
        <v>4.2</v>
      </c>
    </row>
    <row r="13" spans="1:20" x14ac:dyDescent="0.2">
      <c r="A13" t="s">
        <v>49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x14ac:dyDescent="0.2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x14ac:dyDescent="0.2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x14ac:dyDescent="0.2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x14ac:dyDescent="0.2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x14ac:dyDescent="0.2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x14ac:dyDescent="0.2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2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x14ac:dyDescent="0.2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 t="s">
        <v>125</v>
      </c>
    </row>
    <row r="26" spans="1:20" x14ac:dyDescent="0.2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x14ac:dyDescent="0.2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x14ac:dyDescent="0.2">
      <c r="A28" s="179" t="s">
        <v>11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</row>
    <row r="29" spans="1:20" x14ac:dyDescent="0.2">
      <c r="A29" s="179" t="s">
        <v>28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</row>
    <row r="30" spans="1:20" x14ac:dyDescent="0.2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</row>
    <row r="31" spans="1:20" x14ac:dyDescent="0.2">
      <c r="A31" s="1" t="s">
        <v>77</v>
      </c>
      <c r="B31" s="1">
        <v>2025</v>
      </c>
    </row>
    <row r="32" spans="1:20" ht="13.5" thickBot="1" x14ac:dyDescent="0.25"/>
    <row r="33" spans="1:20" ht="13.5" thickBot="1" x14ac:dyDescent="0.25">
      <c r="A33" s="3" t="s">
        <v>10</v>
      </c>
      <c r="B33" s="5" t="s">
        <v>45</v>
      </c>
      <c r="C33" s="4" t="s">
        <v>3</v>
      </c>
      <c r="D33" s="4" t="s">
        <v>1</v>
      </c>
      <c r="E33" s="4" t="s">
        <v>2</v>
      </c>
      <c r="F33" s="4" t="s">
        <v>3</v>
      </c>
      <c r="G33" s="4" t="s">
        <v>1</v>
      </c>
      <c r="H33" s="4" t="s">
        <v>2</v>
      </c>
      <c r="I33" s="4" t="s">
        <v>3</v>
      </c>
      <c r="J33" s="4" t="s">
        <v>1</v>
      </c>
      <c r="K33" s="4" t="s">
        <v>2</v>
      </c>
      <c r="L33" s="4" t="s">
        <v>3</v>
      </c>
      <c r="M33" s="4" t="s">
        <v>1</v>
      </c>
      <c r="N33" s="4" t="s">
        <v>2</v>
      </c>
      <c r="O33" s="4" t="s">
        <v>2</v>
      </c>
      <c r="P33" s="4" t="s">
        <v>1</v>
      </c>
      <c r="Q33" s="4" t="s">
        <v>3</v>
      </c>
      <c r="R33" s="5" t="s">
        <v>4</v>
      </c>
      <c r="S33" s="36" t="s">
        <v>43</v>
      </c>
      <c r="T33" s="36" t="s">
        <v>44</v>
      </c>
    </row>
    <row r="34" spans="1:20" ht="13.5" thickBot="1" x14ac:dyDescent="0.25">
      <c r="A34" s="7"/>
      <c r="B34" s="7"/>
      <c r="C34" s="8">
        <v>2</v>
      </c>
      <c r="D34" s="8">
        <v>4</v>
      </c>
      <c r="E34" s="8">
        <v>6</v>
      </c>
      <c r="F34" s="8">
        <v>9</v>
      </c>
      <c r="G34" s="8">
        <v>11</v>
      </c>
      <c r="H34" s="8">
        <v>13</v>
      </c>
      <c r="I34" s="8">
        <v>16</v>
      </c>
      <c r="J34" s="8">
        <v>18</v>
      </c>
      <c r="K34" s="8">
        <v>20</v>
      </c>
      <c r="L34" s="8">
        <v>23</v>
      </c>
      <c r="M34" s="8">
        <v>25</v>
      </c>
      <c r="N34" s="8">
        <v>27</v>
      </c>
      <c r="O34" s="8">
        <v>30</v>
      </c>
      <c r="P34" s="8">
        <v>29</v>
      </c>
      <c r="Q34" s="8">
        <v>30</v>
      </c>
      <c r="R34" s="8" t="s">
        <v>5</v>
      </c>
      <c r="S34" s="37"/>
      <c r="T34" s="37"/>
    </row>
    <row r="35" spans="1:20" ht="13.5" thickBot="1" x14ac:dyDescent="0.25">
      <c r="B35">
        <v>2023</v>
      </c>
    </row>
    <row r="36" spans="1:20" ht="13.5" thickBot="1" x14ac:dyDescent="0.25">
      <c r="A36" s="89" t="s">
        <v>111</v>
      </c>
      <c r="B36" s="144" t="s">
        <v>7</v>
      </c>
      <c r="C36" s="44">
        <v>3.7</v>
      </c>
      <c r="D36" s="44">
        <v>3.7</v>
      </c>
      <c r="E36" s="44">
        <v>3.7</v>
      </c>
      <c r="F36" s="44">
        <v>3.7</v>
      </c>
      <c r="G36" s="44">
        <v>3.6</v>
      </c>
      <c r="H36" s="44">
        <v>3.6</v>
      </c>
      <c r="I36" s="44">
        <v>3.6</v>
      </c>
      <c r="J36" s="44">
        <v>3.6</v>
      </c>
      <c r="K36" s="44">
        <v>3.6</v>
      </c>
      <c r="L36" s="44">
        <v>3.6</v>
      </c>
      <c r="M36" s="44">
        <v>3.5</v>
      </c>
      <c r="N36" s="44">
        <v>3.5</v>
      </c>
      <c r="O36" s="44"/>
      <c r="P36" s="44"/>
      <c r="Q36" s="44">
        <v>3.5</v>
      </c>
      <c r="R36" s="86">
        <f>IF(ISERROR(AVERAGE(D36:Q36)),"",AVERAGE(D36:Q36))</f>
        <v>3.6</v>
      </c>
      <c r="S36" s="74">
        <f>MAX(C36:Q36)</f>
        <v>3.7</v>
      </c>
      <c r="T36" s="63">
        <f>MIN(C36:Q36)</f>
        <v>3.5</v>
      </c>
    </row>
    <row r="37" spans="1:20" ht="13.5" thickBot="1" x14ac:dyDescent="0.25">
      <c r="A37" s="93" t="s">
        <v>111</v>
      </c>
      <c r="B37" s="145" t="s">
        <v>8</v>
      </c>
      <c r="C37" s="44">
        <v>4.8</v>
      </c>
      <c r="D37" s="44">
        <v>4.8</v>
      </c>
      <c r="E37" s="44">
        <v>5.3</v>
      </c>
      <c r="F37" s="44">
        <v>5.3</v>
      </c>
      <c r="G37" s="44">
        <v>5.3</v>
      </c>
      <c r="H37" s="44">
        <v>5.8</v>
      </c>
      <c r="I37" s="44">
        <v>5.8</v>
      </c>
      <c r="J37" s="44">
        <v>5.5</v>
      </c>
      <c r="K37" s="44">
        <v>5.5</v>
      </c>
      <c r="L37" s="44">
        <v>5.3</v>
      </c>
      <c r="M37" s="44">
        <v>4.8</v>
      </c>
      <c r="N37" s="44">
        <v>5.3</v>
      </c>
      <c r="O37" s="44"/>
      <c r="P37" s="44"/>
      <c r="Q37" s="44">
        <v>4.3</v>
      </c>
      <c r="R37" s="86">
        <f t="shared" ref="R37:R39" si="3">IF(ISERROR(AVERAGE(D37:Q37)),"",AVERAGE(D37:Q37))</f>
        <v>5.2499999999999991</v>
      </c>
      <c r="S37" s="147">
        <f>MAX(C37:Q37)</f>
        <v>5.8</v>
      </c>
      <c r="T37" s="63">
        <f>MIN(C37:Q37)</f>
        <v>4.3</v>
      </c>
    </row>
    <row r="38" spans="1:20" ht="13.5" thickBot="1" x14ac:dyDescent="0.25">
      <c r="A38" s="93" t="s">
        <v>109</v>
      </c>
      <c r="B38" s="145" t="s">
        <v>8</v>
      </c>
      <c r="C38" s="44">
        <v>4.5</v>
      </c>
      <c r="D38" s="44">
        <v>4.5999999999999996</v>
      </c>
      <c r="E38" s="44">
        <v>5.3</v>
      </c>
      <c r="F38" s="44">
        <v>5.3</v>
      </c>
      <c r="G38" s="44">
        <v>5.3</v>
      </c>
      <c r="H38" s="44">
        <v>5.8</v>
      </c>
      <c r="I38" s="44">
        <v>5.8</v>
      </c>
      <c r="J38" s="44">
        <v>5.3</v>
      </c>
      <c r="K38" s="44">
        <v>5.3</v>
      </c>
      <c r="L38" s="44">
        <v>5.3</v>
      </c>
      <c r="M38" s="44">
        <v>4.3</v>
      </c>
      <c r="N38" s="44">
        <v>5.3</v>
      </c>
      <c r="O38" s="44"/>
      <c r="P38" s="46"/>
      <c r="Q38" s="44">
        <v>5.3</v>
      </c>
      <c r="R38" s="86">
        <f t="shared" si="3"/>
        <v>5.2416666666666654</v>
      </c>
      <c r="S38" s="147">
        <f t="shared" ref="S38:S39" si="4">MAX(C38:Q38)</f>
        <v>5.8</v>
      </c>
      <c r="T38" s="63">
        <f t="shared" ref="T38:T39" si="5">MIN(C38:Q38)</f>
        <v>4.3</v>
      </c>
    </row>
    <row r="39" spans="1:20" ht="13.5" thickBot="1" x14ac:dyDescent="0.25">
      <c r="A39" s="94" t="s">
        <v>110</v>
      </c>
      <c r="B39" s="146" t="s">
        <v>8</v>
      </c>
      <c r="C39" s="44">
        <v>4.5</v>
      </c>
      <c r="D39" s="44">
        <v>4.8</v>
      </c>
      <c r="E39" s="44">
        <v>5.8</v>
      </c>
      <c r="F39" s="44">
        <v>5.8</v>
      </c>
      <c r="G39" s="44">
        <v>5.8</v>
      </c>
      <c r="H39" s="44">
        <v>6.3</v>
      </c>
      <c r="I39" s="44">
        <v>6.3</v>
      </c>
      <c r="J39" s="44">
        <v>5.3</v>
      </c>
      <c r="K39" s="44">
        <v>5.3</v>
      </c>
      <c r="L39" s="44">
        <v>5.8</v>
      </c>
      <c r="M39" s="44">
        <v>4.8</v>
      </c>
      <c r="N39" s="44">
        <v>4.8</v>
      </c>
      <c r="O39" s="44"/>
      <c r="P39" s="46"/>
      <c r="Q39" s="44">
        <v>4.8</v>
      </c>
      <c r="R39" s="86">
        <f t="shared" si="3"/>
        <v>5.466666666666665</v>
      </c>
      <c r="S39" s="81">
        <f t="shared" si="4"/>
        <v>6.3</v>
      </c>
      <c r="T39" s="81">
        <f t="shared" si="5"/>
        <v>4.5</v>
      </c>
    </row>
    <row r="40" spans="1:20" x14ac:dyDescent="0.2">
      <c r="A40" t="s">
        <v>49</v>
      </c>
    </row>
    <row r="44" spans="1:20" ht="10.5" customHeight="1" x14ac:dyDescent="0.2"/>
    <row r="45" spans="1:20" ht="33" customHeight="1" x14ac:dyDescent="0.2"/>
  </sheetData>
  <mergeCells count="5">
    <mergeCell ref="A28:T28"/>
    <mergeCell ref="A1:T1"/>
    <mergeCell ref="A2:T2"/>
    <mergeCell ref="A30:T30"/>
    <mergeCell ref="A29:T29"/>
  </mergeCells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80" firstPageNumber="0" orientation="portrait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44"/>
  <sheetViews>
    <sheetView topLeftCell="A7" zoomScaleNormal="100" workbookViewId="0">
      <selection activeCell="O9" sqref="O9:O12"/>
    </sheetView>
  </sheetViews>
  <sheetFormatPr baseColWidth="10" defaultRowHeight="12.75" x14ac:dyDescent="0.2"/>
  <cols>
    <col min="1" max="1" width="9.42578125" bestFit="1" customWidth="1"/>
    <col min="2" max="2" width="8.5703125" bestFit="1" customWidth="1"/>
    <col min="3" max="3" width="6.7109375" customWidth="1"/>
    <col min="4" max="4" width="7.85546875" customWidth="1"/>
    <col min="5" max="5" width="6.5703125" customWidth="1"/>
    <col min="6" max="6" width="6.42578125" customWidth="1"/>
    <col min="7" max="7" width="6" customWidth="1"/>
    <col min="8" max="8" width="6.5703125" customWidth="1"/>
    <col min="9" max="9" width="6.7109375" customWidth="1"/>
    <col min="10" max="12" width="7" customWidth="1"/>
    <col min="13" max="13" width="7.140625" customWidth="1"/>
    <col min="14" max="14" width="5" customWidth="1"/>
    <col min="15" max="15" width="4.7109375" customWidth="1"/>
    <col min="16" max="16" width="6.42578125" hidden="1" customWidth="1"/>
    <col min="17" max="17" width="7.140625" customWidth="1"/>
    <col min="18" max="18" width="8" customWidth="1"/>
    <col min="19" max="19" width="7.85546875" customWidth="1"/>
  </cols>
  <sheetData>
    <row r="2" spans="1:19" x14ac:dyDescent="0.2">
      <c r="F2" s="16" t="s">
        <v>72</v>
      </c>
      <c r="G2" s="16"/>
      <c r="H2" s="16"/>
      <c r="I2" s="16"/>
      <c r="J2" s="16"/>
      <c r="K2" s="16"/>
      <c r="L2" s="21"/>
      <c r="M2" s="16"/>
      <c r="N2" s="16"/>
      <c r="O2" s="16"/>
      <c r="P2" s="16"/>
      <c r="Q2" s="16"/>
      <c r="R2" s="16"/>
    </row>
    <row r="3" spans="1:19" x14ac:dyDescent="0.2">
      <c r="A3" s="1"/>
      <c r="B3" s="1"/>
      <c r="C3" s="1"/>
      <c r="K3" s="16" t="s">
        <v>12</v>
      </c>
    </row>
    <row r="4" spans="1:19" x14ac:dyDescent="0.2">
      <c r="A4" s="1" t="s">
        <v>79</v>
      </c>
      <c r="B4" s="1">
        <v>2025</v>
      </c>
    </row>
    <row r="5" spans="1:19" ht="13.5" thickBot="1" x14ac:dyDescent="0.25"/>
    <row r="6" spans="1:19" ht="13.5" thickBot="1" x14ac:dyDescent="0.25">
      <c r="A6" s="3" t="s">
        <v>10</v>
      </c>
      <c r="B6" s="3" t="s">
        <v>45</v>
      </c>
      <c r="C6" s="4" t="s">
        <v>1</v>
      </c>
      <c r="D6" s="4" t="s">
        <v>2</v>
      </c>
      <c r="E6" s="4" t="s">
        <v>3</v>
      </c>
      <c r="F6" s="4" t="s">
        <v>1</v>
      </c>
      <c r="G6" s="4" t="s">
        <v>2</v>
      </c>
      <c r="H6" s="4" t="s">
        <v>3</v>
      </c>
      <c r="I6" s="4" t="s">
        <v>1</v>
      </c>
      <c r="J6" s="4" t="s">
        <v>2</v>
      </c>
      <c r="K6" s="4" t="s">
        <v>3</v>
      </c>
      <c r="L6" s="34" t="s">
        <v>1</v>
      </c>
      <c r="M6" s="34" t="s">
        <v>2</v>
      </c>
      <c r="N6" s="34" t="s">
        <v>3</v>
      </c>
      <c r="O6" s="34" t="s">
        <v>1</v>
      </c>
      <c r="P6" s="34" t="s">
        <v>1</v>
      </c>
      <c r="Q6" s="26" t="s">
        <v>4</v>
      </c>
      <c r="R6" s="36" t="s">
        <v>43</v>
      </c>
      <c r="S6" s="36" t="s">
        <v>44</v>
      </c>
    </row>
    <row r="7" spans="1:19" ht="13.5" thickBot="1" x14ac:dyDescent="0.25">
      <c r="A7" s="7"/>
      <c r="B7" s="7"/>
      <c r="C7" s="8">
        <v>2</v>
      </c>
      <c r="D7" s="8">
        <v>4</v>
      </c>
      <c r="E7" s="8">
        <v>7</v>
      </c>
      <c r="F7" s="8">
        <v>9</v>
      </c>
      <c r="G7" s="8">
        <v>11</v>
      </c>
      <c r="H7" s="8">
        <v>14</v>
      </c>
      <c r="I7" s="8">
        <v>16</v>
      </c>
      <c r="J7" s="8">
        <v>18</v>
      </c>
      <c r="K7" s="8">
        <v>21</v>
      </c>
      <c r="L7" s="8">
        <v>23</v>
      </c>
      <c r="M7" s="35">
        <v>25</v>
      </c>
      <c r="N7" s="35">
        <v>28</v>
      </c>
      <c r="O7" s="35">
        <v>30</v>
      </c>
      <c r="P7" s="35">
        <v>31</v>
      </c>
      <c r="Q7" s="27" t="s">
        <v>5</v>
      </c>
      <c r="R7" s="37"/>
      <c r="S7" s="37"/>
    </row>
    <row r="8" spans="1:19" s="72" customFormat="1" ht="13.5" thickBot="1" x14ac:dyDescent="0.25">
      <c r="A8" s="100"/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</row>
    <row r="9" spans="1:19" ht="13.5" thickBot="1" x14ac:dyDescent="0.25">
      <c r="A9" s="89" t="s">
        <v>111</v>
      </c>
      <c r="B9" s="144" t="s">
        <v>7</v>
      </c>
      <c r="C9" s="44">
        <v>3.2</v>
      </c>
      <c r="D9" s="44">
        <v>3.2</v>
      </c>
      <c r="E9" s="44">
        <v>3.2</v>
      </c>
      <c r="F9" s="44">
        <v>3.2</v>
      </c>
      <c r="G9" s="44">
        <v>3.2</v>
      </c>
      <c r="H9" s="44">
        <v>3.2</v>
      </c>
      <c r="I9" s="178">
        <v>3.2</v>
      </c>
      <c r="J9" s="178">
        <v>3.2</v>
      </c>
      <c r="K9" s="44">
        <v>3.2</v>
      </c>
      <c r="L9" s="44">
        <v>3.2</v>
      </c>
      <c r="M9" s="44">
        <v>3.2</v>
      </c>
      <c r="N9" s="44">
        <v>3.2</v>
      </c>
      <c r="O9" s="44">
        <v>3.2</v>
      </c>
      <c r="P9" s="44"/>
      <c r="Q9" s="81">
        <f>IF(ISERROR(AVERAGE(E9:P9)),"",AVERAGE(E9:P9))</f>
        <v>3.1999999999999997</v>
      </c>
      <c r="R9" s="81">
        <f>MAX(C9:P9)</f>
        <v>3.2</v>
      </c>
      <c r="S9" s="81">
        <f>MIN(C9:P9)</f>
        <v>3.2</v>
      </c>
    </row>
    <row r="10" spans="1:19" ht="13.5" thickBot="1" x14ac:dyDescent="0.25">
      <c r="A10" s="93" t="s">
        <v>111</v>
      </c>
      <c r="B10" s="145" t="s">
        <v>8</v>
      </c>
      <c r="C10" s="44">
        <v>5</v>
      </c>
      <c r="D10" s="44">
        <v>5.5</v>
      </c>
      <c r="E10" s="44">
        <v>5.5</v>
      </c>
      <c r="F10" s="44">
        <v>6</v>
      </c>
      <c r="G10" s="44">
        <v>4</v>
      </c>
      <c r="H10" s="44">
        <v>4</v>
      </c>
      <c r="I10" s="178">
        <v>3.8</v>
      </c>
      <c r="J10" s="178">
        <v>3.8</v>
      </c>
      <c r="K10" s="178">
        <v>3.8</v>
      </c>
      <c r="L10" s="44">
        <v>4</v>
      </c>
      <c r="M10" s="44">
        <v>4</v>
      </c>
      <c r="N10" s="44">
        <v>4</v>
      </c>
      <c r="O10" s="44">
        <v>4</v>
      </c>
      <c r="P10" s="81"/>
      <c r="Q10" s="81">
        <f>IF(ISERROR(AVERAGE(E10:P10)),"",AVERAGE(E10:P10))</f>
        <v>4.2636363636363646</v>
      </c>
      <c r="R10" s="81">
        <f>MAX(C10:P10)</f>
        <v>6</v>
      </c>
      <c r="S10" s="81">
        <f>MIN(C10:P10)</f>
        <v>3.8</v>
      </c>
    </row>
    <row r="11" spans="1:19" ht="13.5" thickBot="1" x14ac:dyDescent="0.25">
      <c r="A11" s="93" t="s">
        <v>109</v>
      </c>
      <c r="B11" s="145" t="s">
        <v>8</v>
      </c>
      <c r="C11" s="44">
        <v>5</v>
      </c>
      <c r="D11" s="44">
        <v>5.3</v>
      </c>
      <c r="E11" s="44">
        <v>5.3</v>
      </c>
      <c r="F11" s="44">
        <v>5.3</v>
      </c>
      <c r="G11" s="44">
        <v>4.5</v>
      </c>
      <c r="H11" s="44">
        <v>4.5</v>
      </c>
      <c r="I11" s="178">
        <v>3.5</v>
      </c>
      <c r="J11" s="178">
        <v>3.5</v>
      </c>
      <c r="K11" s="178">
        <v>4</v>
      </c>
      <c r="L11" s="44">
        <v>4.5</v>
      </c>
      <c r="M11" s="44">
        <v>4.5</v>
      </c>
      <c r="N11" s="44">
        <v>4.5</v>
      </c>
      <c r="O11" s="44">
        <v>4.5</v>
      </c>
      <c r="P11" s="44"/>
      <c r="Q11" s="81">
        <f>IF(ISERROR(AVERAGE(E11:P11)),"",AVERAGE(E11:P11))</f>
        <v>4.418181818181818</v>
      </c>
      <c r="R11" s="81">
        <f>MAX(C11:P11)</f>
        <v>5.3</v>
      </c>
      <c r="S11" s="81">
        <f>MIN(C11:P11)</f>
        <v>3.5</v>
      </c>
    </row>
    <row r="12" spans="1:19" ht="13.5" thickBot="1" x14ac:dyDescent="0.25">
      <c r="A12" s="94" t="s">
        <v>110</v>
      </c>
      <c r="B12" s="146" t="s">
        <v>8</v>
      </c>
      <c r="C12" s="44">
        <v>5</v>
      </c>
      <c r="D12" s="44">
        <v>5.6</v>
      </c>
      <c r="E12" s="44">
        <v>5.6</v>
      </c>
      <c r="F12" s="44">
        <v>5.5</v>
      </c>
      <c r="G12" s="44">
        <v>4.5</v>
      </c>
      <c r="H12" s="44">
        <v>4.5</v>
      </c>
      <c r="I12" s="178">
        <v>4</v>
      </c>
      <c r="J12" s="178">
        <v>4</v>
      </c>
      <c r="K12" s="178">
        <v>5</v>
      </c>
      <c r="L12" s="178">
        <v>5</v>
      </c>
      <c r="M12" s="178">
        <v>5</v>
      </c>
      <c r="N12" s="178">
        <v>5</v>
      </c>
      <c r="O12" s="178">
        <v>5</v>
      </c>
      <c r="P12" s="44"/>
      <c r="Q12" s="81">
        <f>IF(ISERROR(AVERAGE(E12:P12)),"",AVERAGE(E12:P12))</f>
        <v>4.8272727272727272</v>
      </c>
      <c r="R12" s="81">
        <f>MAX(C12:P12)</f>
        <v>5.6</v>
      </c>
      <c r="S12" s="81">
        <f>MIN(C12:P12)</f>
        <v>4</v>
      </c>
    </row>
    <row r="13" spans="1:19" x14ac:dyDescent="0.2">
      <c r="A13" t="s">
        <v>49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9" hidden="1" x14ac:dyDescent="0.2"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9" hidden="1" x14ac:dyDescent="0.2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9" hidden="1" x14ac:dyDescent="0.2"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5:18" x14ac:dyDescent="0.2"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5:18" x14ac:dyDescent="0.2"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5:18" x14ac:dyDescent="0.2"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5:18" x14ac:dyDescent="0.2"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5:18" x14ac:dyDescent="0.2"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5:18" x14ac:dyDescent="0.2"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5:18" x14ac:dyDescent="0.2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5:18" x14ac:dyDescent="0.2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 t="s">
        <v>126</v>
      </c>
    </row>
    <row r="25" spans="5:18" x14ac:dyDescent="0.2"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5:18" x14ac:dyDescent="0.2"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5:18" x14ac:dyDescent="0.2"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5:18" x14ac:dyDescent="0.2"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5:18" x14ac:dyDescent="0.2"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5:18" x14ac:dyDescent="0.2"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5:18" x14ac:dyDescent="0.2">
      <c r="F31" s="16" t="s">
        <v>71</v>
      </c>
      <c r="G31" s="16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5:18" x14ac:dyDescent="0.2">
      <c r="F32" s="19"/>
      <c r="G32" s="19"/>
      <c r="H32" s="19"/>
      <c r="I32" s="19"/>
      <c r="J32" s="19"/>
      <c r="K32" s="19" t="s">
        <v>0</v>
      </c>
      <c r="L32" s="19"/>
      <c r="M32" s="19"/>
      <c r="N32" s="19"/>
      <c r="O32" s="19"/>
      <c r="P32" s="15"/>
      <c r="Q32" s="15"/>
      <c r="R32" s="15"/>
    </row>
    <row r="33" spans="1:19" hidden="1" x14ac:dyDescent="0.2"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9" x14ac:dyDescent="0.2">
      <c r="A34" s="1" t="s">
        <v>80</v>
      </c>
      <c r="B34" s="1">
        <v>2025</v>
      </c>
    </row>
    <row r="35" spans="1:19" ht="13.5" thickBot="1" x14ac:dyDescent="0.25"/>
    <row r="36" spans="1:19" ht="13.5" thickBot="1" x14ac:dyDescent="0.25">
      <c r="A36" s="109" t="s">
        <v>10</v>
      </c>
      <c r="B36" s="110" t="s">
        <v>45</v>
      </c>
      <c r="C36" s="111" t="s">
        <v>1</v>
      </c>
      <c r="D36" s="111" t="s">
        <v>2</v>
      </c>
      <c r="E36" s="111" t="s">
        <v>3</v>
      </c>
      <c r="F36" s="111" t="s">
        <v>1</v>
      </c>
      <c r="G36" s="111" t="s">
        <v>2</v>
      </c>
      <c r="H36" s="111" t="s">
        <v>3</v>
      </c>
      <c r="I36" s="111" t="s">
        <v>1</v>
      </c>
      <c r="J36" s="111" t="s">
        <v>2</v>
      </c>
      <c r="K36" s="111" t="s">
        <v>3</v>
      </c>
      <c r="L36" s="111" t="s">
        <v>1</v>
      </c>
      <c r="M36" s="112" t="s">
        <v>2</v>
      </c>
      <c r="N36" s="112" t="s">
        <v>3</v>
      </c>
      <c r="O36" s="112" t="s">
        <v>1</v>
      </c>
      <c r="P36" s="112" t="s">
        <v>1</v>
      </c>
      <c r="Q36" s="26" t="s">
        <v>4</v>
      </c>
      <c r="R36" s="36" t="s">
        <v>43</v>
      </c>
      <c r="S36" s="36" t="s">
        <v>44</v>
      </c>
    </row>
    <row r="37" spans="1:19" ht="13.5" thickBot="1" x14ac:dyDescent="0.25">
      <c r="A37" s="113"/>
      <c r="B37" s="114"/>
      <c r="C37" s="115">
        <v>2</v>
      </c>
      <c r="D37" s="115">
        <v>4</v>
      </c>
      <c r="E37" s="115">
        <v>7</v>
      </c>
      <c r="F37" s="115">
        <v>9</v>
      </c>
      <c r="G37" s="115">
        <v>11</v>
      </c>
      <c r="H37" s="115">
        <v>14</v>
      </c>
      <c r="I37" s="115">
        <v>16</v>
      </c>
      <c r="J37" s="115">
        <v>18</v>
      </c>
      <c r="K37" s="115">
        <v>21</v>
      </c>
      <c r="L37" s="115">
        <v>23</v>
      </c>
      <c r="M37" s="115">
        <v>25</v>
      </c>
      <c r="N37" s="116">
        <v>28</v>
      </c>
      <c r="O37" s="116">
        <v>30</v>
      </c>
      <c r="P37" s="116">
        <v>31</v>
      </c>
      <c r="Q37" s="27" t="s">
        <v>5</v>
      </c>
      <c r="R37" s="37"/>
      <c r="S37" s="37"/>
    </row>
    <row r="38" spans="1:19" s="72" customFormat="1" ht="13.5" thickBot="1" x14ac:dyDescent="0.25">
      <c r="A38" s="100"/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</row>
    <row r="39" spans="1:19" ht="18" customHeight="1" x14ac:dyDescent="0.2">
      <c r="A39" s="89" t="s">
        <v>111</v>
      </c>
      <c r="B39" s="103" t="s">
        <v>7</v>
      </c>
      <c r="C39" s="44">
        <v>3.6</v>
      </c>
      <c r="D39" s="44">
        <v>3.6</v>
      </c>
      <c r="E39" s="44">
        <v>3.6</v>
      </c>
      <c r="F39" s="44">
        <v>3.5</v>
      </c>
      <c r="G39" s="44">
        <v>3.5</v>
      </c>
      <c r="H39" s="44">
        <v>3.5</v>
      </c>
      <c r="I39" s="44">
        <v>3.5</v>
      </c>
      <c r="J39" s="44">
        <v>3.5</v>
      </c>
      <c r="K39" s="44">
        <v>3.5</v>
      </c>
      <c r="L39" s="44">
        <v>3.5</v>
      </c>
      <c r="M39" s="44">
        <v>3.5</v>
      </c>
      <c r="N39" s="44">
        <v>3.5</v>
      </c>
      <c r="O39" s="44">
        <v>3.5</v>
      </c>
      <c r="P39" s="44"/>
      <c r="Q39" s="81">
        <f>IF(ISERROR(AVERAGE(E39:P39)),"",AVERAGE(E39:P39))</f>
        <v>3.5090909090909093</v>
      </c>
      <c r="R39" s="81">
        <f>MAX(C39:P39)</f>
        <v>3.6</v>
      </c>
      <c r="S39" s="81">
        <f>MIN(C39:P39)</f>
        <v>3.5</v>
      </c>
    </row>
    <row r="40" spans="1:19" ht="18" customHeight="1" x14ac:dyDescent="0.2">
      <c r="A40" s="93" t="s">
        <v>111</v>
      </c>
      <c r="B40" s="46" t="s">
        <v>8</v>
      </c>
      <c r="C40" s="102">
        <v>5.3</v>
      </c>
      <c r="D40" s="102">
        <v>5.8</v>
      </c>
      <c r="E40" s="102">
        <v>5.8</v>
      </c>
      <c r="F40" s="102">
        <v>6.3</v>
      </c>
      <c r="G40" s="102">
        <v>4.3</v>
      </c>
      <c r="H40" s="102">
        <v>4.3</v>
      </c>
      <c r="I40" s="44">
        <v>4.0999999999999996</v>
      </c>
      <c r="J40" s="44">
        <v>4.0999999999999996</v>
      </c>
      <c r="K40" s="44">
        <v>4.0999999999999996</v>
      </c>
      <c r="L40" s="44">
        <v>4.0999999999999996</v>
      </c>
      <c r="M40" s="44">
        <v>4.0999999999999996</v>
      </c>
      <c r="N40" s="44">
        <v>4.0999999999999996</v>
      </c>
      <c r="O40" s="44">
        <v>4.0999999999999996</v>
      </c>
      <c r="P40" s="44"/>
      <c r="Q40" s="81">
        <f>IF(ISERROR(AVERAGE(E40:P40)),"",AVERAGE(E40:P40))</f>
        <v>4.4909090909090912</v>
      </c>
      <c r="R40" s="81">
        <f>MAX(C40:P40)</f>
        <v>6.3</v>
      </c>
      <c r="S40" s="81">
        <f>MIN(C40:P40)</f>
        <v>4.0999999999999996</v>
      </c>
    </row>
    <row r="41" spans="1:19" x14ac:dyDescent="0.2">
      <c r="A41" s="93" t="s">
        <v>109</v>
      </c>
      <c r="B41" s="46" t="s">
        <v>8</v>
      </c>
      <c r="C41" s="102">
        <v>5.3</v>
      </c>
      <c r="D41" s="44">
        <v>5.6</v>
      </c>
      <c r="E41" s="44">
        <v>5.6</v>
      </c>
      <c r="F41" s="44">
        <v>5.8</v>
      </c>
      <c r="G41" s="44">
        <v>4.8</v>
      </c>
      <c r="H41" s="44">
        <v>4.8</v>
      </c>
      <c r="I41" s="44">
        <v>3.8</v>
      </c>
      <c r="J41" s="44">
        <v>3.8</v>
      </c>
      <c r="K41" s="44">
        <v>4.3</v>
      </c>
      <c r="L41" s="44">
        <v>4.3</v>
      </c>
      <c r="M41" s="44">
        <v>4.3</v>
      </c>
      <c r="N41" s="44">
        <v>4.3</v>
      </c>
      <c r="O41" s="44">
        <v>4.3</v>
      </c>
      <c r="P41" s="44"/>
      <c r="Q41" s="81">
        <f>IF(ISERROR(AVERAGE(E41:P41)),"",AVERAGE(E41:P41))</f>
        <v>4.5545454545454538</v>
      </c>
      <c r="R41" s="46">
        <f>MAX(C41:P41)</f>
        <v>5.8</v>
      </c>
      <c r="S41" s="46">
        <f t="shared" ref="S41:S42" si="0">MIN(C41:P41)</f>
        <v>3.8</v>
      </c>
    </row>
    <row r="42" spans="1:19" ht="13.5" thickBot="1" x14ac:dyDescent="0.25">
      <c r="A42" s="94" t="s">
        <v>110</v>
      </c>
      <c r="B42" s="108" t="s">
        <v>8</v>
      </c>
      <c r="C42" s="44">
        <v>5.3</v>
      </c>
      <c r="D42" s="44">
        <v>5.9</v>
      </c>
      <c r="E42" s="44">
        <v>5.9</v>
      </c>
      <c r="F42" s="44">
        <v>5.8</v>
      </c>
      <c r="G42" s="44">
        <v>4.8</v>
      </c>
      <c r="H42" s="44">
        <v>4.8</v>
      </c>
      <c r="I42" s="44">
        <v>4.3</v>
      </c>
      <c r="J42" s="44">
        <v>4.3</v>
      </c>
      <c r="K42" s="44">
        <v>5.3</v>
      </c>
      <c r="L42" s="44">
        <v>5.3</v>
      </c>
      <c r="M42" s="44">
        <v>5.3</v>
      </c>
      <c r="N42" s="44">
        <v>5.3</v>
      </c>
      <c r="O42" s="44">
        <v>5.3</v>
      </c>
      <c r="P42" s="44"/>
      <c r="Q42" s="81">
        <f>IF(ISERROR(AVERAGE(E42:P42)),"",AVERAGE(E42:P42))</f>
        <v>5.1272727272727261</v>
      </c>
      <c r="R42" s="46">
        <f>MAX(C42:P42)</f>
        <v>5.9</v>
      </c>
      <c r="S42" s="46">
        <f t="shared" si="0"/>
        <v>4.3</v>
      </c>
    </row>
    <row r="43" spans="1:19" x14ac:dyDescent="0.2">
      <c r="A43" t="s">
        <v>49</v>
      </c>
      <c r="C43" s="17"/>
    </row>
    <row r="44" spans="1:19" hidden="1" x14ac:dyDescent="0.2"/>
  </sheetData>
  <phoneticPr fontId="2" type="noConversion"/>
  <printOptions horizontalCentered="1"/>
  <pageMargins left="0" right="0" top="0" bottom="0" header="0" footer="0"/>
  <pageSetup paperSize="9" scale="9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4</vt:i4>
      </vt:variant>
    </vt:vector>
  </HeadingPairs>
  <TitlesOfParts>
    <vt:vector size="22" baseType="lpstr">
      <vt:lpstr>BD ESPARRAGO</vt:lpstr>
      <vt:lpstr>2024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</vt:lpstr>
      <vt:lpstr>variación</vt:lpstr>
      <vt:lpstr>SERIE</vt:lpstr>
      <vt:lpstr>TENDENCIA</vt:lpstr>
      <vt:lpstr>ENE!Área_de_impresión</vt:lpstr>
      <vt:lpstr>FEB!Área_de_impresión</vt:lpstr>
      <vt:lpstr>MAR!Área_de_impresión</vt:lpstr>
      <vt:lpstr>MAY!Área_de_impresión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Segundo</dc:creator>
  <cp:lastModifiedBy>USUARIO</cp:lastModifiedBy>
  <cp:lastPrinted>2022-09-08T15:35:26Z</cp:lastPrinted>
  <dcterms:created xsi:type="dcterms:W3CDTF">2012-12-07T20:25:59Z</dcterms:created>
  <dcterms:modified xsi:type="dcterms:W3CDTF">2025-08-29T18:05:35Z</dcterms:modified>
</cp:coreProperties>
</file>